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1"/>
  <workbookPr defaultThemeVersion="166925"/>
  <mc:AlternateContent xmlns:mc="http://schemas.openxmlformats.org/markup-compatibility/2006">
    <mc:Choice Requires="x15">
      <x15ac:absPath xmlns:x15ac="http://schemas.microsoft.com/office/spreadsheetml/2010/11/ac" url="/Users/awild/Desktop/2023FinalWaterManuscript/supplementaryMaterials/"/>
    </mc:Choice>
  </mc:AlternateContent>
  <xr:revisionPtr revIDLastSave="0" documentId="13_ncr:1_{333F5215-3D99-0F4C-A815-393CE379BCEA}" xr6:coauthVersionLast="47" xr6:coauthVersionMax="47" xr10:uidLastSave="{00000000-0000-0000-0000-000000000000}"/>
  <bookViews>
    <workbookView xWindow="0" yWindow="500" windowWidth="35840" windowHeight="22400" firstSheet="7" activeTab="12" xr2:uid="{01973DE0-7C24-6A47-A2DC-0EBE6E68D615}"/>
  </bookViews>
  <sheets>
    <sheet name="Introduction" sheetId="18" r:id="rId1"/>
    <sheet name="10)Rain Distribution Range" sheetId="1" r:id="rId2"/>
    <sheet name="11)Base Flow" sheetId="14" r:id="rId3"/>
    <sheet name="8to9)Yearly Temp and Precip" sheetId="11" r:id="rId4"/>
    <sheet name="12to23)Monthly Temp and Precip" sheetId="12" r:id="rId5"/>
    <sheet name="24)Lapse Rate" sheetId="13" r:id="rId6"/>
    <sheet name="25)ELA " sheetId="8" r:id="rId7"/>
    <sheet name="26)DryPrecipEvapFraction(ICE)" sheetId="7" r:id="rId8"/>
    <sheet name="26a)CanopyInterception" sheetId="6" r:id="rId9"/>
    <sheet name="26b)Groundwater Pole Evapotrans" sheetId="5" r:id="rId10"/>
    <sheet name="27) River Length" sheetId="21" r:id="rId11"/>
    <sheet name="27to28) Delta Plain Gradient" sheetId="9" r:id="rId12"/>
    <sheet name="29)Resevoirs" sheetId="3" r:id="rId13"/>
    <sheet name="30to32)VelocityWidthCoefficent" sheetId="10" r:id="rId14"/>
    <sheet name="AverageRiverVelocity" sheetId="22" r:id="rId15"/>
    <sheet name="33to34) Groundwater Storage" sheetId="16" r:id="rId16"/>
    <sheet name="35)GroundwaterSubsurfStormFlow " sheetId="4" r:id="rId17"/>
    <sheet name="36) SatHydraulicConductivity" sheetId="15" r:id="rId18"/>
    <sheet name="Lithology Factor" sheetId="19" r:id="rId19"/>
    <sheet name="Anthroprogenic Factor" sheetId="20" r:id="rId20"/>
  </sheets>
  <definedNames>
    <definedName name="_Hlk47472859" localSheetId="6">'25)ELA '!#REF!</definedName>
    <definedName name="_Hlk53329572" localSheetId="4">'12to23)Monthly Temp and Precip'!$B$9</definedName>
    <definedName name="_Ref112597248" localSheetId="14">AverageRiverVelocity!#REF!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C7" i="7" l="1"/>
  <c r="C9" i="7"/>
  <c r="C8" i="7"/>
  <c r="D8" i="7" s="1"/>
  <c r="F8" i="15"/>
  <c r="F9" i="15"/>
  <c r="F10" i="15"/>
  <c r="F7" i="15"/>
  <c r="F12" i="15" s="1"/>
  <c r="C8" i="4"/>
  <c r="D7" i="4" s="1"/>
  <c r="D26" i="6"/>
  <c r="E26" i="6"/>
  <c r="D24" i="6"/>
  <c r="E24" i="6"/>
  <c r="V30" i="7"/>
  <c r="W30" i="7"/>
  <c r="X30" i="7"/>
  <c r="Y30" i="7"/>
  <c r="Z30" i="7"/>
  <c r="AA30" i="7"/>
  <c r="AB30" i="7"/>
  <c r="AC30" i="7"/>
  <c r="V28" i="7"/>
  <c r="W28" i="7"/>
  <c r="X28" i="7"/>
  <c r="Y28" i="7"/>
  <c r="Z28" i="7"/>
  <c r="AA28" i="7"/>
  <c r="AB28" i="7"/>
  <c r="AC28" i="7"/>
  <c r="E10" i="7"/>
  <c r="F9" i="7" s="1"/>
  <c r="D9" i="7"/>
  <c r="G9" i="7" s="1"/>
  <c r="B24" i="4"/>
  <c r="D30" i="7"/>
  <c r="E30" i="7"/>
  <c r="F30" i="7"/>
  <c r="G30" i="7"/>
  <c r="H30" i="7"/>
  <c r="I30" i="7"/>
  <c r="J30" i="7"/>
  <c r="K30" i="7"/>
  <c r="L30" i="7"/>
  <c r="M30" i="7"/>
  <c r="N30" i="7"/>
  <c r="O30" i="7"/>
  <c r="P30" i="7"/>
  <c r="Q30" i="7"/>
  <c r="R30" i="7"/>
  <c r="S30" i="7"/>
  <c r="T30" i="7"/>
  <c r="U30" i="7"/>
  <c r="D28" i="7"/>
  <c r="E28" i="7"/>
  <c r="F28" i="7"/>
  <c r="G28" i="7"/>
  <c r="H28" i="7"/>
  <c r="I28" i="7"/>
  <c r="J28" i="7"/>
  <c r="K28" i="7"/>
  <c r="L28" i="7"/>
  <c r="M28" i="7"/>
  <c r="N28" i="7"/>
  <c r="O28" i="7"/>
  <c r="P28" i="7"/>
  <c r="Q28" i="7"/>
  <c r="R28" i="7"/>
  <c r="S28" i="7"/>
  <c r="T28" i="7"/>
  <c r="U28" i="7"/>
  <c r="C28" i="7"/>
  <c r="C30" i="7"/>
  <c r="C26" i="6"/>
  <c r="F26" i="6"/>
  <c r="G26" i="6"/>
  <c r="C24" i="6"/>
  <c r="F24" i="6"/>
  <c r="G24" i="6"/>
  <c r="B24" i="6"/>
  <c r="B26" i="6"/>
  <c r="C29" i="1"/>
  <c r="D29" i="1"/>
  <c r="E29" i="1"/>
  <c r="F29" i="1"/>
  <c r="G29" i="1"/>
  <c r="H29" i="1"/>
  <c r="C27" i="1"/>
  <c r="D27" i="1"/>
  <c r="E27" i="1"/>
  <c r="F27" i="1"/>
  <c r="G27" i="1"/>
  <c r="H27" i="1"/>
  <c r="B29" i="1"/>
  <c r="B27" i="1"/>
  <c r="F8" i="7" l="1"/>
  <c r="G8" i="7" s="1"/>
  <c r="D10" i="7" s="1"/>
  <c r="D6" i="4"/>
</calcChain>
</file>

<file path=xl/sharedStrings.xml><?xml version="1.0" encoding="utf-8"?>
<sst xmlns="http://schemas.openxmlformats.org/spreadsheetml/2006/main" count="1153" uniqueCount="543">
  <si>
    <t>Range Range 2</t>
  </si>
  <si>
    <t>Range Range 3</t>
  </si>
  <si>
    <t>Range Range 4</t>
  </si>
  <si>
    <t>Range Range 5</t>
  </si>
  <si>
    <t>Range Range 6</t>
  </si>
  <si>
    <t>Rain Range 1</t>
  </si>
  <si>
    <t>Rain Distribution 1.1</t>
  </si>
  <si>
    <t>Rain Distribution 1.2</t>
  </si>
  <si>
    <t>Rain Distribution 1.3</t>
  </si>
  <si>
    <t>Rain Distribution 1.4</t>
  </si>
  <si>
    <t>Rain Distribution 1.5</t>
  </si>
  <si>
    <t>Rain Distribution 1.6</t>
  </si>
  <si>
    <t>Rain Distribution 1.7</t>
  </si>
  <si>
    <t>Rain Distribution 1.8</t>
  </si>
  <si>
    <t>Rain Distribution 1.9</t>
  </si>
  <si>
    <t>Volume Resevoir 0.007</t>
  </si>
  <si>
    <t>Volume Resevoir 0.014</t>
  </si>
  <si>
    <t>Volume Resevoir 0.0035</t>
  </si>
  <si>
    <t>Subsurface Exp 2</t>
  </si>
  <si>
    <t>Subsurface Exp 0.5</t>
  </si>
  <si>
    <r>
      <t xml:space="preserve">Subsurface </t>
    </r>
    <r>
      <rPr>
        <b/>
        <sz val="12"/>
        <color theme="1"/>
        <rFont val="Calibri"/>
        <family val="2"/>
        <scheme val="minor"/>
      </rPr>
      <t>18342</t>
    </r>
  </si>
  <si>
    <t>Subsurface 17942</t>
  </si>
  <si>
    <t>Subsurface Exp 1 and 18142.8</t>
  </si>
  <si>
    <t>Groundwater Pole  EXP 2</t>
  </si>
  <si>
    <t>Groundwater Pole  EXP 0.5</t>
  </si>
  <si>
    <t>Groundwater Pole 10 EXP 1</t>
  </si>
  <si>
    <t>GroundPole 20</t>
  </si>
  <si>
    <t>GroundPole 5</t>
  </si>
  <si>
    <t>Canopy Alpha -0.1 and beta 0.85</t>
  </si>
  <si>
    <t>Canopy Beta 0.5</t>
  </si>
  <si>
    <t>Canopy Beta 1</t>
  </si>
  <si>
    <t>ICE 0.10</t>
  </si>
  <si>
    <t>ICE 0.12</t>
  </si>
  <si>
    <t>ICE 0.14</t>
  </si>
  <si>
    <t>ICE 0.16</t>
  </si>
  <si>
    <t>ICE 0.18</t>
  </si>
  <si>
    <t>ICE 0.02</t>
  </si>
  <si>
    <t>ICE 0.04</t>
  </si>
  <si>
    <t>ICE 0.06</t>
  </si>
  <si>
    <t>ICE 0.08</t>
  </si>
  <si>
    <t>Usk</t>
  </si>
  <si>
    <t>Average</t>
  </si>
  <si>
    <t>Variance</t>
  </si>
  <si>
    <t>t-Test: Two-Sample Assuming Unequal Variances</t>
  </si>
  <si>
    <t>Mean</t>
  </si>
  <si>
    <t>Observations</t>
  </si>
  <si>
    <t>Hypothesized Mean Difference</t>
  </si>
  <si>
    <t>df</t>
  </si>
  <si>
    <t>t Stat</t>
  </si>
  <si>
    <t>P(T&lt;=t) one-tail</t>
  </si>
  <si>
    <t>t Critical one-tail</t>
  </si>
  <si>
    <t>P(T&lt;=t) two-tail</t>
  </si>
  <si>
    <t>t Critical two-tail</t>
  </si>
  <si>
    <t xml:space="preserve">A skewed gaussian distribution is used within the HydroTrend model to create realistic tails for daily precipitation events (CSDMS, 2018). Daily precipitation is often right skewed due to a high frequency of low precipitation events and a low frequency of high precipitation events creating a long tail on the right hand side of the curve. The distribution exponent is the skewness factor between one (normal distribution) and two (highly skewed) of the distribution (CSDMS, 2018). </t>
  </si>
  <si>
    <t xml:space="preserve">The recommended value of 1.3 from Syvitski et al (1998) was therefore chosen as the value for the entire Skeena Basin since the p-values were all above 0.9. </t>
  </si>
  <si>
    <t xml:space="preserve">A slightly higher value (1.4) was chosen for the interior basin since it has a higher frequency of days without precipitation events and a slightly lower value (1.2) was chosen for the coastal basin. </t>
  </si>
  <si>
    <t xml:space="preserve"> Syvitski et al (1998) recommended Value</t>
  </si>
  <si>
    <t xml:space="preserve">The distribution range defines the width of the skewed gaussian distribution and lies between 0 and 10 (CSDMS, 2018). The value between 0-10 is decided by the user where zero is a narrow curve with little variance between precipitation events and 10 is a very wide distribution with high variance. </t>
  </si>
  <si>
    <r>
      <t xml:space="preserve">Within the literature, a distribution range of 6 was applied to a coastal watershed of the Eel River in California (Syvitski </t>
    </r>
    <r>
      <rPr>
        <i/>
        <sz val="12"/>
        <color rgb="FF000000"/>
        <rFont val="Times New Roman"/>
        <family val="1"/>
      </rPr>
      <t>et al.</t>
    </r>
    <r>
      <rPr>
        <sz val="12"/>
        <color rgb="FF000000"/>
        <rFont val="Times New Roman"/>
        <family val="1"/>
      </rPr>
      <t xml:space="preserve">, 1998). Meanwhile, during a run of the HydroTrend model in the interior of Canada for the Mackenzie River, a distribution range of 1 was used (Lintern and Haaf, 2014). </t>
    </r>
  </si>
  <si>
    <t xml:space="preserve">Since, all p-values values were above 0.9, a distribution value of 6 was chosen for the coastal subbasin, 3 was chosen for the interior subbasin, and a mean value of 4 was chosen to represent the total watershed. </t>
  </si>
  <si>
    <t>Definition of Variable</t>
  </si>
  <si>
    <t>Literature or Data</t>
  </si>
  <si>
    <t>Skeena Context</t>
  </si>
  <si>
    <t xml:space="preserve">The interior appears to have a higher frequency of days without precipitation ( creating a greater skew) than the Coastal basin. </t>
  </si>
  <si>
    <t xml:space="preserve">When comparing the daily precipitation data from the Skeena at Terrace, Hazelton, and Prince Rupert, the coastal areas receive higher rainfall events creating a wider distribution than those inland. </t>
  </si>
  <si>
    <t>*All values maintain a p-value above 0.9.</t>
  </si>
  <si>
    <t>Subsurface 18342</t>
  </si>
  <si>
    <t>Whole Skeena</t>
  </si>
  <si>
    <t>Coastal Subbasin</t>
  </si>
  <si>
    <t>Interior Subbasin</t>
  </si>
  <si>
    <t>Jan</t>
  </si>
  <si>
    <t>Feb</t>
  </si>
  <si>
    <t>Mar</t>
  </si>
  <si>
    <t>Apr</t>
  </si>
  <si>
    <t>May</t>
  </si>
  <si>
    <t>Jun</t>
  </si>
  <si>
    <t>Jul</t>
  </si>
  <si>
    <t>Aug</t>
  </si>
  <si>
    <t>Sep</t>
  </si>
  <si>
    <t>Oct</t>
  </si>
  <si>
    <t>Nov</t>
  </si>
  <si>
    <t>Dec</t>
  </si>
  <si>
    <t>River mouth velocity and width coefficient were calculated based on the hydraulic geometry formulas developed by Leopold &amp; Maddock (1953) of:</t>
  </si>
  <si>
    <t xml:space="preserve">Equation 6: </t>
  </si>
  <si>
    <t xml:space="preserve">Equation 7: </t>
  </si>
  <si>
    <t xml:space="preserve">Equation 8: </t>
  </si>
  <si>
    <t>Leopold &amp; Maddock (1953) have revealed that common exponents at a river’s mouth are 0.5, 0.1, and 0.4 for b, m, and f respectively.</t>
  </si>
  <si>
    <t xml:space="preserve">where Q represents discharge, v velocity, and d is depth in the equation. K is the river mouth coefficient, a is the width coefficient, and c is the depth coefficient while m, b, and f are exponents. </t>
  </si>
  <si>
    <t>The coefficients (a*c*k) multiply to one and the exponents (b+m+f) add to one.</t>
  </si>
  <si>
    <t xml:space="preserve">The river basin length affects the flow routing and run up time of the model (CSDMS, 2018). Therefore, the river length may affect the timing of large discharge events based on the time it takes snowmelt to flow through the river and reach the delta. </t>
  </si>
  <si>
    <t xml:space="preserve">The lapse rate is the rate of temperature change (decreasing) applied over the watershed as the elevation increases (CDSMS, 2018). </t>
  </si>
  <si>
    <t>Q</t>
  </si>
  <si>
    <t>Description:</t>
  </si>
  <si>
    <t>Coastal Subbasin and Whole Skeena RIVER MOUTH</t>
  </si>
  <si>
    <t>m^3/s</t>
  </si>
  <si>
    <t>w</t>
  </si>
  <si>
    <t>d</t>
  </si>
  <si>
    <t>Measured in ArcGIS from satellite imagery</t>
  </si>
  <si>
    <t>velocity</t>
  </si>
  <si>
    <t>width</t>
  </si>
  <si>
    <t>depth</t>
  </si>
  <si>
    <t>Discharge</t>
  </si>
  <si>
    <t xml:space="preserve">m </t>
  </si>
  <si>
    <t>m</t>
  </si>
  <si>
    <t>b</t>
  </si>
  <si>
    <t>f</t>
  </si>
  <si>
    <t>Interoir Subbasin</t>
  </si>
  <si>
    <t>k</t>
  </si>
  <si>
    <t>a</t>
  </si>
  <si>
    <t>c</t>
  </si>
  <si>
    <t>v</t>
  </si>
  <si>
    <t>m/s</t>
  </si>
  <si>
    <t>From ECCC Usk Hydrometric stationdata</t>
  </si>
  <si>
    <t>Measured from ArcGIS satellite dta at Usk station (54°37'54.0"N 128°25'49.0"W)</t>
  </si>
  <si>
    <t>10a)</t>
  </si>
  <si>
    <t>10b)</t>
  </si>
  <si>
    <t>10c)</t>
  </si>
  <si>
    <t>11)</t>
  </si>
  <si>
    <t>Description</t>
  </si>
  <si>
    <t xml:space="preserve">Constant annual base flow is the level and constant flow between discharge peaks expected of a stream and it can be calculated from a hydrograph (Davie, 2008). A large portion of baseflow is attributed to groundwater contributions in some basins (Davie, 2008). </t>
  </si>
  <si>
    <t xml:space="preserve">Skeena Context: </t>
  </si>
  <si>
    <t xml:space="preserve">Measured directly from Usk hydrometric station data from 1981-2010. </t>
  </si>
  <si>
    <r>
      <t>The lowest flow months at Usk hydrometric station occur between January to March when the land is covered in ice and snow with minimal surface runoff. M</t>
    </r>
    <r>
      <rPr>
        <sz val="12"/>
        <color rgb="FF26292E"/>
        <rFont val="Times New Roman"/>
        <family val="1"/>
      </rPr>
      <t xml:space="preserve">inimum flow events from all months of the year are constantly situated above zero indicating that the river has a constant annual baseflow. The mode of discharge from January to March  was used as the constant annual baseflow of 170. The mode is used instead of the mean to account for very low discharge anomolies due to ice blocking along the river. The base flow at Usk is used for all subbasins since no further data was available </t>
    </r>
  </si>
  <si>
    <t>24)</t>
  </si>
  <si>
    <r>
      <t xml:space="preserve">Syvitski </t>
    </r>
    <r>
      <rPr>
        <i/>
        <sz val="12"/>
        <color rgb="FF24292E"/>
        <rFont val="Times New Roman"/>
        <family val="1"/>
      </rPr>
      <t xml:space="preserve">et al. </t>
    </r>
    <r>
      <rPr>
        <sz val="12"/>
        <color rgb="FF24292E"/>
        <rFont val="Times New Roman"/>
        <family val="1"/>
      </rPr>
      <t>(2003)</t>
    </r>
    <r>
      <rPr>
        <i/>
        <sz val="12"/>
        <color rgb="FF24292E"/>
        <rFont val="Times New Roman"/>
        <family val="1"/>
      </rPr>
      <t>,</t>
    </r>
    <r>
      <rPr>
        <sz val="12"/>
        <color rgb="FF24292E"/>
        <rFont val="Times New Roman"/>
        <family val="1"/>
      </rPr>
      <t xml:space="preserve"> has created a graph of lapse rate depending on latitude. With a mean latitude of 54 , the lapse rate for subbasin interior was determined at 5.2</t>
    </r>
    <r>
      <rPr>
        <i/>
        <sz val="12"/>
        <color rgb="FF24292E"/>
        <rFont val="Times New Roman"/>
        <family val="1"/>
      </rPr>
      <t>°C/km</t>
    </r>
    <r>
      <rPr>
        <sz val="12"/>
        <color rgb="FF24292E"/>
        <rFont val="Times New Roman"/>
        <family val="1"/>
      </rPr>
      <t>. Meanwhile, a lapse rate of 5.15</t>
    </r>
    <r>
      <rPr>
        <i/>
        <sz val="12"/>
        <color rgb="FF24292E"/>
        <rFont val="Times New Roman"/>
        <family val="1"/>
      </rPr>
      <t>°C/km</t>
    </r>
    <r>
      <rPr>
        <sz val="12"/>
        <color rgb="FF24292E"/>
        <rFont val="Times New Roman"/>
        <family val="1"/>
      </rPr>
      <t xml:space="preserve"> was applied over the entire basin and subbasin coastal.</t>
    </r>
  </si>
  <si>
    <t xml:space="preserve">Skeena Context and citation: </t>
  </si>
  <si>
    <r>
      <t xml:space="preserve">Figure from Syvitski et al. (2003): </t>
    </r>
    <r>
      <rPr>
        <sz val="11"/>
        <color rgb="FF1F3864"/>
        <rFont val="Times New Roman"/>
        <family val="1"/>
      </rPr>
      <t>Skeena watershed latitude applied to a lapse rate curve.</t>
    </r>
  </si>
  <si>
    <t>ELA Change 0.51</t>
  </si>
  <si>
    <t>ELA Change 0.245</t>
  </si>
  <si>
    <t>Length 698.4 (Skeena and Bulkley)</t>
  </si>
  <si>
    <t>Length 441(Skeena main only without Bulkley)</t>
  </si>
  <si>
    <r>
      <t xml:space="preserve">Figure 17: </t>
    </r>
    <r>
      <rPr>
        <sz val="12"/>
        <color rgb="FF2F5496"/>
        <rFont val="Times New Roman"/>
        <family val="1"/>
      </rPr>
      <t>Water holding capacity pixels from the ORNL (2017) over the Skeena Basin using NRCAN (2016) basin polygons for delineation</t>
    </r>
    <r>
      <rPr>
        <i/>
        <sz val="12"/>
        <color rgb="FF2F5496"/>
        <rFont val="Times New Roman"/>
        <family val="1"/>
      </rPr>
      <t>.</t>
    </r>
  </si>
  <si>
    <r>
      <t xml:space="preserve">Figure 20: </t>
    </r>
    <r>
      <rPr>
        <sz val="12"/>
        <color rgb="FF2F5496"/>
        <rFont val="Times New Roman"/>
        <family val="1"/>
      </rPr>
      <t>Glacier Locations in Subbasins Interior (2) and Coastal (1). The above map was created in ArcMap using ESRI Imagery (2018), Rudolf Glacier Inventory (2017) glacier locations, and polygons modified from NRCAN (2016).</t>
    </r>
  </si>
  <si>
    <r>
      <t xml:space="preserve">Figure 21 modified from Syvitski and Milliman (2007): </t>
    </r>
    <r>
      <rPr>
        <sz val="12"/>
        <color rgb="FF2F5496"/>
        <rFont val="Times New Roman"/>
        <family val="1"/>
      </rPr>
      <t>Lithology Factor Map</t>
    </r>
    <r>
      <rPr>
        <i/>
        <sz val="12"/>
        <color rgb="FF2F5496"/>
        <rFont val="Times New Roman"/>
        <family val="1"/>
      </rPr>
      <t xml:space="preserve"> </t>
    </r>
  </si>
  <si>
    <r>
      <t xml:space="preserve">Figure 6 modified from Fulton (1995): </t>
    </r>
    <r>
      <rPr>
        <sz val="12"/>
        <color rgb="FF2F5496"/>
        <rFont val="Times New Roman"/>
        <family val="1"/>
      </rPr>
      <t>Surficial Material over the Skeena Basin and British Columbia.</t>
    </r>
  </si>
  <si>
    <t xml:space="preserve">The rain mass balance coefficient is one way to account for a large basin wide difference in precipitation (CSDMS, 2018). </t>
  </si>
  <si>
    <t xml:space="preserve">Since the model application for the Skeena has been split into multiple subbasins where precipitation was averaged across the entire watershed at multiple elevations in an attempt to be representative of the entire basin, a rain mass balance coefficient of one was chosen for the model. </t>
  </si>
  <si>
    <t>Descrption</t>
  </si>
  <si>
    <t>Citations</t>
  </si>
  <si>
    <t>Further Details</t>
  </si>
  <si>
    <t>SBI</t>
  </si>
  <si>
    <t>SBC</t>
  </si>
  <si>
    <t xml:space="preserve">ECCC Canadian Climate Normals for the historical period or PCIC GCM scenarios for future epochs. </t>
  </si>
  <si>
    <t>Skeena Context (Historic)</t>
  </si>
  <si>
    <t>Skeena Context (Future)</t>
  </si>
  <si>
    <r>
      <t xml:space="preserve">Syvitski, J. P., Peckham, S. D., Hilberman, R., &amp; Mulder, T. (2003). Predicting the terrestrial flux of sediment to the global ocean: a planetary perspective. </t>
    </r>
    <r>
      <rPr>
        <i/>
        <sz val="11"/>
        <color rgb="FF000000"/>
        <rFont val="Times New Roman"/>
        <family val="1"/>
      </rPr>
      <t>Sedimentary Geology</t>
    </r>
    <r>
      <rPr>
        <sz val="11"/>
        <color rgb="FF000000"/>
        <rFont val="Times New Roman"/>
        <family val="1"/>
      </rPr>
      <t xml:space="preserve">, </t>
    </r>
    <r>
      <rPr>
        <i/>
        <sz val="11"/>
        <color rgb="FF000000"/>
        <rFont val="Times New Roman"/>
        <family val="1"/>
      </rPr>
      <t>162</t>
    </r>
    <r>
      <rPr>
        <sz val="11"/>
        <color rgb="FF000000"/>
        <rFont val="Times New Roman"/>
        <family val="1"/>
      </rPr>
      <t>(1-2), 5-24.</t>
    </r>
  </si>
  <si>
    <r>
      <t xml:space="preserve">Syvitski, J. P., Morehead, M. D., &amp; Nicholson, M. (1998). HYDROTREND: a climate-driven hydrologic-transport model for predicting discharge and sediment load to lakes or oceans. </t>
    </r>
    <r>
      <rPr>
        <i/>
        <sz val="12"/>
        <color rgb="FF000000"/>
        <rFont val="Times New Roman"/>
        <family val="1"/>
      </rPr>
      <t>Computers &amp; Geosciences</t>
    </r>
    <r>
      <rPr>
        <sz val="12"/>
        <color rgb="FF000000"/>
        <rFont val="Times New Roman"/>
        <family val="1"/>
      </rPr>
      <t xml:space="preserve">, </t>
    </r>
    <r>
      <rPr>
        <i/>
        <sz val="12"/>
        <color rgb="FF000000"/>
        <rFont val="Times New Roman"/>
        <family val="1"/>
      </rPr>
      <t>24</t>
    </r>
    <r>
      <rPr>
        <sz val="12"/>
        <color rgb="FF000000"/>
        <rFont val="Times New Roman"/>
        <family val="1"/>
      </rPr>
      <t>(1), 51-68.</t>
    </r>
  </si>
  <si>
    <r>
      <t xml:space="preserve">Lintern, D.G. and Haaf, J. (2014). Modeling the Mackenzie River Basin: Current Conditions and Climate Change Scenarios; </t>
    </r>
    <r>
      <rPr>
        <i/>
        <sz val="11"/>
        <color rgb="FF000000"/>
        <rFont val="Times New Roman"/>
        <family val="1"/>
      </rPr>
      <t>Geological Survey of Canada</t>
    </r>
    <r>
      <rPr>
        <sz val="11"/>
        <color rgb="FF000000"/>
        <rFont val="Times New Roman"/>
        <family val="1"/>
      </rPr>
      <t xml:space="preserve">, Open File 5531. doi:10.4095/293313. Retrieved October 9, 2017 from: </t>
    </r>
    <r>
      <rPr>
        <sz val="10"/>
        <color rgb="FF000000"/>
        <rFont val="Times New Roman"/>
        <family val="1"/>
      </rPr>
      <t>http://geoscan.nrcan.gc.ca/starweb/geoscan/servlet.starweb?path=geoscan/fulle.web&amp;search1=R=293313</t>
    </r>
    <r>
      <rPr>
        <sz val="11"/>
        <color rgb="FF000000"/>
        <rFont val="Times New Roman"/>
        <family val="1"/>
      </rPr>
      <t xml:space="preserve"> </t>
    </r>
  </si>
  <si>
    <r>
      <t xml:space="preserve">CSDMS contributors (2018, February 7). </t>
    </r>
    <r>
      <rPr>
        <i/>
        <sz val="11"/>
        <color rgb="FF000000"/>
        <rFont val="Times New Roman"/>
        <family val="1"/>
      </rPr>
      <t xml:space="preserve">Model: HydroTrend. </t>
    </r>
    <r>
      <rPr>
        <sz val="11"/>
        <color rgb="FF000000"/>
        <rFont val="Times New Roman"/>
        <family val="1"/>
      </rPr>
      <t>Retrieved https://csdms.colorado.edu/wiki/Model:HydroTrend</t>
    </r>
  </si>
  <si>
    <t>Environment and Climate Change Canada (Updated 2020). [Historical Hydrometric Data, Skeena River at Usk Station]. Raw data. Retrieved 2020 from https://wateroffice.ec.gc.ca/mainmenu/historical_data_index_e.html</t>
  </si>
  <si>
    <t xml:space="preserve">(ECCC) Environment and Climate Change Canada (2020). Canadian Climate Normal 1981-2010 Station Data. Prince Rupert Climate ID: 1066481. </t>
  </si>
  <si>
    <t>PCIC, 2013. Statistically Downscaled Climate Scenarios. Website retrieved from: https://www.pacificclimate.org/data/statistically-downscaled-climate-scenarios</t>
  </si>
  <si>
    <r>
      <t>The mean glacier ELA for each subbasin was calculated in ArcMap using a dataset retrieved from the Rudolf Glacier Inventory (RGI, 2017) that was developed through an analysis between 2004-2006 on glaciers within British Columbia. Over the entire Skeena watershed area, a mean elevation of 1741</t>
    </r>
    <r>
      <rPr>
        <i/>
        <sz val="12"/>
        <color rgb="FF24292E"/>
        <rFont val="Times New Roman"/>
        <family val="1"/>
      </rPr>
      <t>m</t>
    </r>
    <r>
      <rPr>
        <sz val="12"/>
        <color rgb="FF24292E"/>
        <rFont val="Times New Roman"/>
        <family val="1"/>
      </rPr>
      <t xml:space="preserve"> was calculated for glaciers logged within the RGI. </t>
    </r>
  </si>
  <si>
    <t>General Methods for ELA:</t>
  </si>
  <si>
    <t xml:space="preserve">General Methods for ELA Change: </t>
  </si>
  <si>
    <t xml:space="preserve">A study on glacier mass balance in northern British Columbia and Alaska under different climate change scenarios (McGrath et al., 2017) was used to derive ELA change per year. Over the 1991-2100 period, McGrath et al. (2017) estimated an ELA change of 1.47 m/annum under RCP 4.5 and 3.06 m/annum under RCP 8.5 for the Wolverine Glacier in the Alaskan Coast Mountains.  Of the specific glacial ELA regressions available within the McGrath et al. (2017) paper, the Wolverine glacier was chosen opposed to a combination with interior glaciers because it the most comparable to the Coast Mountains with the only nearest glacial regression that remained above 150 m under the RCP 6 scenario (McGrath et al., 2017) as was described for the coast mountains. Since the regression is taken from further north than the Skeena, ELA change per year may be even higher than that estimated at the Wolverine Glacier. </t>
  </si>
  <si>
    <t>Historic Inputs:</t>
  </si>
  <si>
    <t xml:space="preserve">For the rest of the 30 year climate change scenarios from 2011 climate normal onwards, an ELA change of 1.47 m/annum under RCP 4.5 and 3.06 m/annum under RCP 8.5 were derived from total ELA regression between an 85 year period (2006-2015 compared to 1991-2100) for the coastal, Alaskan Wolverine Glacier (McGrath et al., 2017). An ending ELA was also calculated at the end of each 30 year simulation in order to become the new starting ELA for the net climate normal. </t>
  </si>
  <si>
    <t>RGI (2017). [Randolph Glacier Inventory 6.0 – A Dataset of Global Glacier Outlines: Version 6.0] Raw data &amp; Technical Report. Global Land Ice Measurements from Space (GLIMS), Colorado, USA. Digital Media. DOI: https://doi.org/10.7265/N5-RGI-60</t>
  </si>
  <si>
    <r>
      <t>Mcgrath, D., Sass, L., O'Neel, S., Arendt, A., &amp; Kienholz, C. (2017). Hypsometric control on glacier mass balance sensitivity in Alaska and northwest Canada. </t>
    </r>
    <r>
      <rPr>
        <i/>
        <sz val="12"/>
        <color rgb="FF222222"/>
        <rFont val="Times New Roman"/>
        <family val="1"/>
      </rPr>
      <t>Earth's Future</t>
    </r>
    <r>
      <rPr>
        <sz val="12"/>
        <color rgb="FF222222"/>
        <rFont val="Times New Roman"/>
        <family val="1"/>
      </rPr>
      <t>, </t>
    </r>
    <r>
      <rPr>
        <i/>
        <sz val="12"/>
        <color rgb="FF222222"/>
        <rFont val="Times New Roman"/>
        <family val="1"/>
      </rPr>
      <t>5</t>
    </r>
    <r>
      <rPr>
        <sz val="12"/>
        <color rgb="FF222222"/>
        <rFont val="Times New Roman"/>
        <family val="1"/>
      </rPr>
      <t>(3), 324-336.</t>
    </r>
  </si>
  <si>
    <t>Variables chosen (Historic and Future)</t>
  </si>
  <si>
    <t>Variables chosen (Historic Period)</t>
  </si>
  <si>
    <t>1605, 0.245</t>
  </si>
  <si>
    <t xml:space="preserve">1898, 0.245 </t>
  </si>
  <si>
    <t>1741, 0.245</t>
  </si>
  <si>
    <t xml:space="preserve">For the 1981-2010 period, only the last five years should have the change in glacial ELA applied since the starting ELA was calculated based on 2004-2006 (2005) levels. Thus, a glacial change per year for the 30 year 1981-2010 period is only ~0.245 m/annum based on the McGrath et al. (2017) RCP 4.5 scenario rate. </t>
  </si>
  <si>
    <t>Starting glacier ELA (m) and ELA change per year (m/a)</t>
  </si>
  <si>
    <r>
      <t>Lapse rate to calculate freezing line (</t>
    </r>
    <r>
      <rPr>
        <i/>
        <sz val="12"/>
        <color rgb="FF24292E"/>
        <rFont val="Times New Roman"/>
        <family val="1"/>
      </rPr>
      <t>°C/km</t>
    </r>
    <r>
      <rPr>
        <sz val="12"/>
        <color theme="1"/>
        <rFont val="Times New Roman"/>
        <family val="1"/>
      </rPr>
      <t>)</t>
    </r>
  </si>
  <si>
    <t xml:space="preserve">Monthly climate variables of mean T ( T SD, total monthly P (mm), and P SD. </t>
  </si>
  <si>
    <t xml:space="preserve">Yearly mean annual Temperature (T) in </t>
  </si>
  <si>
    <t>and total precipitation (P) in m; SD</t>
  </si>
  <si>
    <t xml:space="preserve"> Constant annual base flow (m^3/s)</t>
  </si>
  <si>
    <t>Rain Distribution Range</t>
  </si>
  <si>
    <t>Rain Distribution Exponent</t>
  </si>
  <si>
    <t>Rain  Mass Balance Coefficient</t>
  </si>
  <si>
    <t>The dry precipitation (nival and ice) evaporation fraction falls between 0.0 and 0.9 and is used to estimate the percentage of snow and ice that will be evaporated (CSDMS, 2018). Cloud cover and days with precipitation would therefore decrease the dry precipitation evaporation fraction over a watershed</t>
  </si>
  <si>
    <t>Literature Context:</t>
  </si>
  <si>
    <t>Theory:</t>
  </si>
  <si>
    <t>Percentage of the year without Rain (based on ECCC stations):</t>
  </si>
  <si>
    <t>SBI (Hazelton)</t>
  </si>
  <si>
    <t>ICE Value</t>
  </si>
  <si>
    <t>SBC (Prince Rupert)</t>
  </si>
  <si>
    <t>Since the Skeena subbasins receive more days with precipitation than the Liard, the dry precipitation evaporation fraction should be less than 0.27 (the value used for the Liard). The ICE value should be less for the Coastal subbasin than the Interior. The dry precipitation evaporation fraction was then derived for the Skeena basins through a ratio in comparison to the Liard’s ICE and its percentage of the year without precipitation. Using this method, the ICE at Hazelton would be 0.18 and at Terrace 0.05. The whole Skeena value is derived from a weighted average between the SBC and SBI basins.</t>
  </si>
  <si>
    <t>Area weigth</t>
  </si>
  <si>
    <t>Area weight</t>
  </si>
  <si>
    <t>Area km2</t>
  </si>
  <si>
    <t>Spatial Average</t>
  </si>
  <si>
    <t>ICE 0.22</t>
  </si>
  <si>
    <t>ICE 0.2</t>
  </si>
  <si>
    <t>ICE 0.24</t>
  </si>
  <si>
    <t>ICE 0.26</t>
  </si>
  <si>
    <t>Canopy Alpha -0.2; beta 0.85</t>
  </si>
  <si>
    <t>Canopy Alpha -0.05; beta 0.85</t>
  </si>
  <si>
    <t>Canopy Alpa -0.1; Beta 0.5</t>
  </si>
  <si>
    <t>Canopy Alpa -0.1; Canopy Beta 1</t>
  </si>
  <si>
    <t xml:space="preserve">The canopy interception parameters are used by the model to estimate how much precipitation is reaching the ground and contributing to runoff (CSDMS, 2018). </t>
  </si>
  <si>
    <t>The canopy interception values recommended on the CSDMS (2018) webpage is alpha -0.1 and beta 0.85 .</t>
  </si>
  <si>
    <t>Variables chosen (Historic and Future Period)</t>
  </si>
  <si>
    <t>Rain Mass Balance Coefficient, Distribution Range, and Distribution Exponent all remain constant between the Historic and Future Periods</t>
  </si>
  <si>
    <t>Objective:</t>
  </si>
  <si>
    <t xml:space="preserve">Inputs: </t>
  </si>
  <si>
    <t xml:space="preserve">Only the ELA, Temperature, and Precipitation (annual and monthly) inputs vary between the historical and future scenarios. The rest of the input values stay constant over time. </t>
  </si>
  <si>
    <t xml:space="preserve">Canopy alphas of -0.2 to -0.05 achieved p-values above 0.9. Only a values of -0.1 is mentioned in the literature by the CSDMS and was therefore used for the Skeena. </t>
  </si>
  <si>
    <t xml:space="preserve">canopy interception alpha g (mm/d), beta g (-). </t>
  </si>
  <si>
    <t>-0.1, 0.85</t>
  </si>
  <si>
    <t xml:space="preserve">The groundwater pole evapotranspiration parameters are applied by the model to estimate the amount of water from the ground being taken up by plants and brought into the atmosphere by evapotranspiration (CSDMS, 2018). </t>
  </si>
  <si>
    <r>
      <t xml:space="preserve">The recommended common values of 10 </t>
    </r>
    <r>
      <rPr>
        <i/>
        <sz val="12"/>
        <color rgb="FF24292E"/>
        <rFont val="Times New Roman"/>
        <family val="1"/>
      </rPr>
      <t>mm/day</t>
    </r>
    <r>
      <rPr>
        <sz val="12"/>
        <color rgb="FF24292E"/>
        <rFont val="Times New Roman"/>
        <family val="1"/>
      </rPr>
      <t xml:space="preserve"> and 1 were used for the Skeena (CSDMS, 2018).</t>
    </r>
  </si>
  <si>
    <t>The recommended value achieved a p-value above 0.9</t>
  </si>
  <si>
    <t>groundwater pole evapotranspiration alpha_gwe (mm/d), beta_gwe (-).</t>
  </si>
  <si>
    <t>10, 1</t>
  </si>
  <si>
    <t>Whole Skeena/Coastal River Mouth</t>
  </si>
  <si>
    <t>Skeena Context and Values</t>
  </si>
  <si>
    <t>Canadian Hydrographic field sheets are available detailing navigational chart depth using depth sounder data.</t>
  </si>
  <si>
    <t>Estimated using hydraulic geometry (Leopold and Maddock, 1953) equations using width, depth, and discharge</t>
  </si>
  <si>
    <t>From ECCC Usk Hydrometric station data</t>
  </si>
  <si>
    <r>
      <t xml:space="preserve">Leopold, L. B., &amp; Maddock, T. (1953). </t>
    </r>
    <r>
      <rPr>
        <i/>
        <sz val="12"/>
        <color rgb="FF222222"/>
        <rFont val="Times New Roman"/>
        <family val="1"/>
      </rPr>
      <t>The hydraulic geometry of stream channels and some physiographic implications</t>
    </r>
    <r>
      <rPr>
        <sz val="12"/>
        <color rgb="FF222222"/>
        <rFont val="Times New Roman"/>
        <family val="1"/>
      </rPr>
      <t xml:space="preserve"> (Vol. 252). US Government Printing Office.</t>
    </r>
  </si>
  <si>
    <r>
      <t xml:space="preserve">Gottesfeld, A., &amp; Rabnett, K. A. (2008). </t>
    </r>
    <r>
      <rPr>
        <i/>
        <sz val="12"/>
        <color rgb="FF000000"/>
        <rFont val="Times New Roman"/>
        <family val="1"/>
      </rPr>
      <t>Skeena river fish and their habitat</t>
    </r>
    <r>
      <rPr>
        <sz val="12"/>
        <color rgb="FF000000"/>
        <rFont val="Times New Roman"/>
        <family val="1"/>
      </rPr>
      <t>. Portland, OR; Hazelton, BC; Ecotrust.</t>
    </r>
  </si>
  <si>
    <t>British Columbia Ministry of Environment (2020). Normal Runoff from British Columbia- Study 406. Government of British Columbia. Retrieved from http://www.env.gov.bc.ca/wsd/plan_protect_sustain/groundwater/library/bc-runoff.html</t>
  </si>
  <si>
    <t>British Columbia Ministry of Environment (2020)</t>
  </si>
  <si>
    <t>Measured Values:</t>
  </si>
  <si>
    <r>
      <t xml:space="preserve">The NRCAN </t>
    </r>
    <r>
      <rPr>
        <sz val="12"/>
        <color theme="1"/>
        <rFont val="Times New Roman"/>
        <family val="1"/>
      </rPr>
      <t xml:space="preserve">NHN file (2016) contained all of the lakes and reservoirs within the Skeena watershed. Using the NRCAN (2016) NHN file along with the GeoBC (2012) DEM, the average altitude and area for all of the lakes and reservoirs was calculated in ArcMap. For the entire Skeena a total of </t>
    </r>
    <r>
      <rPr>
        <sz val="12"/>
        <color rgb="FF000000"/>
        <rFont val="Times New Roman"/>
        <family val="1"/>
      </rPr>
      <t xml:space="preserve">1305737 lakes were listed within the Skeena watershed in the NHN file with a mean area of 0.67 and mean altitude of 1058 </t>
    </r>
    <r>
      <rPr>
        <i/>
        <sz val="12"/>
        <color rgb="FF000000"/>
        <rFont val="Times New Roman"/>
        <family val="1"/>
      </rPr>
      <t>m</t>
    </r>
    <r>
      <rPr>
        <sz val="12"/>
        <color theme="1"/>
        <rFont val="Times New Roman"/>
        <family val="1"/>
      </rPr>
      <t xml:space="preserve">. </t>
    </r>
  </si>
  <si>
    <t>Mean volume (km^3), (a)ltitude (m) or (d)rainage area of reservoirs (km^2)</t>
  </si>
  <si>
    <t xml:space="preserve">0.007, a1082 </t>
  </si>
  <si>
    <t>0.0024 a867.5</t>
  </si>
  <si>
    <t xml:space="preserve">0.0067 a974.75 </t>
  </si>
  <si>
    <t>Whole Skena</t>
  </si>
  <si>
    <t>Delta Plain Gradient (Slope at Outlet)</t>
  </si>
  <si>
    <r>
      <t xml:space="preserve">The delta plain gradient in </t>
    </r>
    <r>
      <rPr>
        <i/>
        <sz val="12"/>
        <color rgb="FF24292E"/>
        <rFont val="Times New Roman"/>
        <family val="1"/>
      </rPr>
      <t>m/m</t>
    </r>
    <r>
      <rPr>
        <sz val="12"/>
        <color rgb="FF24292E"/>
        <rFont val="Times New Roman"/>
        <family val="1"/>
      </rPr>
      <t xml:space="preserve"> is the average slope of the riverbed approaching the delta mouth. The delta plain gradient can affect the calculation of bedload whereby we have no data for validation. </t>
    </r>
  </si>
  <si>
    <t xml:space="preserve">SBI </t>
  </si>
  <si>
    <t>Delta plain gradient (m/m)</t>
  </si>
  <si>
    <t>River Length</t>
  </si>
  <si>
    <r>
      <t xml:space="preserve">Measured in ArcMap using Global Mapper satellite imagery and the </t>
    </r>
    <r>
      <rPr>
        <sz val="12"/>
        <color rgb="FF24292E"/>
        <rFont val="Times New Roman"/>
        <family val="1"/>
      </rPr>
      <t xml:space="preserve">NRCAN </t>
    </r>
    <r>
      <rPr>
        <sz val="12"/>
        <color theme="1"/>
        <rFont val="Times New Roman"/>
        <family val="1"/>
      </rPr>
      <t xml:space="preserve">NHN (2016) rivers and streams layer. </t>
    </r>
  </si>
  <si>
    <t>Whole Skeena (with Bulkley)</t>
  </si>
  <si>
    <t>SBI (with Bulkley)</t>
  </si>
  <si>
    <t>SBC (with Bulkely)</t>
  </si>
  <si>
    <t>River basin length (km)</t>
  </si>
  <si>
    <t>32) Average River Velocity</t>
  </si>
  <si>
    <t>Methods:</t>
  </si>
  <si>
    <t xml:space="preserve">Velocity was derived from the 1981-2010 mean discharge at Usk hydrometric station divided by the mean water level from Usk and mean channel width measured in ArcMap using Digital Globe satellite imagery. Since it was the only long-term discharge station where velocity could be calculated and it was a centrally located station, the velocity at Usk was used as the average for the river for all subbasins. </t>
  </si>
  <si>
    <t>See Below</t>
  </si>
  <si>
    <t>Average river velocity (m/s)</t>
  </si>
  <si>
    <t>Average river velocity (m/s) would affect the runup time/seasonal timing of the model (CSDM, 2018).</t>
  </si>
  <si>
    <t xml:space="preserve">). For SB2, mean discharge and water level were calculated at Usk Hydrometric station using data from ECCC (2020) and channel width was measured using Google Earth Satellite imagery. </t>
  </si>
  <si>
    <t xml:space="preserve">Methods: </t>
  </si>
  <si>
    <r>
      <t xml:space="preserve">at the start of the tidally drowned river mouth, discharge was derived from </t>
    </r>
    <r>
      <rPr>
        <sz val="12"/>
        <color rgb="FF000000"/>
        <rFont val="Times New Roman"/>
        <family val="1"/>
      </rPr>
      <t xml:space="preserve">BC Ministry of Environment (2020) discharge summation of multiple Skeena River tributaries. Also, at the start of the tidally drowned river mouth, depth was averaged across the channel from the nearest CHS multibeam bathymetry. </t>
    </r>
    <r>
      <rPr>
        <sz val="12"/>
        <color rgb="FF24292E"/>
        <rFont val="Times New Roman"/>
        <family val="1"/>
      </rPr>
      <t xml:space="preserve">Channel width was measured in ArcMap. Velocity was derived from the discharge divided by the width and depth according to the hydraulic geometry formula (Leopold &amp; Maddock, 1953). </t>
    </r>
  </si>
  <si>
    <t>Natural Resource Canada (NRCAN) (2016, January 25). [National Hydro Network (NHN)- Geobase Series]. Open Government License-British Columbia Data. Retrieved from: https://open.canada.ca/data/en/dataset/a4b190fe-e090-4e6d-881e-b87956c07977</t>
  </si>
  <si>
    <t>GeoBC (2012, February 20). [Digital Elevation Model for British Columbia - CDED - 1:250,000]. Open Government License-British Columbia Data. Retrieved from: https://catalogue.data.gov.bc.ca/dataset/digital-elevation-model-for-british-columbia-cded-1-250-000</t>
  </si>
  <si>
    <t>reshwater Fisheries Society of BC (2006). Skeena Feature Lake Guide. Go Fish BC. British Columbia Ministry of Environment. Retrieved January 2018 from: http://www.env.gov.bc.ca/skeena/fish/R6%20featured%20lakes%20guide.pdf</t>
  </si>
  <si>
    <r>
      <t xml:space="preserve">Schiefer, E., Reid, K., Burt, A., &amp; Luce, J. (2001). Assessing Natural Sedimentation Patterns and Impacts of Land Use on Sediment Yield: A Lake-sediment–based Approach. In </t>
    </r>
    <r>
      <rPr>
        <i/>
        <sz val="11"/>
        <color rgb="FF222222"/>
        <rFont val="Times New Roman"/>
        <family val="1"/>
      </rPr>
      <t xml:space="preserve">Watershed assessment in the Southern Interior of British Columbia: Workshop proceedings. DAA Toews and S. Chatwin (eds.). </t>
    </r>
    <r>
      <rPr>
        <sz val="11"/>
        <color rgb="FF222222"/>
        <rFont val="Times New Roman"/>
        <family val="1"/>
      </rPr>
      <t xml:space="preserve">BC Ministry of Forests, Research Branch, Victoria, BC Working Paper No. 57. </t>
    </r>
    <r>
      <rPr>
        <sz val="10"/>
        <color rgb="FF222222"/>
        <rFont val="Times New Roman"/>
        <family val="1"/>
      </rPr>
      <t>Accessed January 2012 from: https://www.for.gov.bc.ca/hfd/pubs/docs/Wp/Wp57/Wp57-06. pdf</t>
    </r>
    <r>
      <rPr>
        <sz val="11"/>
        <color rgb="FF222222"/>
        <rFont val="Times New Roman"/>
        <family val="1"/>
      </rPr>
      <t xml:space="preserve"> .</t>
    </r>
  </si>
  <si>
    <t>ORNL DAAC (2017). Spatial Data Access Tool (SDAT). ORNL DAAC, Oak Ridge, Tennessee, USA. Accessed January 2018. https://doi.org/10.3334/ORNLDAAC/1388</t>
  </si>
  <si>
    <r>
      <t>Fulton R., map compiler (1995). Surficial Material of Canada</t>
    </r>
    <r>
      <rPr>
        <i/>
        <sz val="11"/>
        <color rgb="FF000000"/>
        <rFont val="Times New Roman"/>
        <family val="1"/>
      </rPr>
      <t>, Geological Survey of Canada</t>
    </r>
    <r>
      <rPr>
        <sz val="11"/>
        <color rgb="FF000000"/>
        <rFont val="Times New Roman"/>
        <family val="1"/>
      </rPr>
      <t xml:space="preserve">, Map 1880A, scale 1:5 000 000. </t>
    </r>
  </si>
  <si>
    <r>
      <t xml:space="preserve">Syvitski, J. P., &amp; Milliman, J. D. (2007). Geology, geography, and humans battle for dominance over the delivery of fluvial sediment to the coastal ocean. </t>
    </r>
    <r>
      <rPr>
        <i/>
        <sz val="11"/>
        <color rgb="FF000000"/>
        <rFont val="Times New Roman"/>
        <family val="1"/>
      </rPr>
      <t>The Journal of Geology</t>
    </r>
    <r>
      <rPr>
        <sz val="11"/>
        <color rgb="FF000000"/>
        <rFont val="Times New Roman"/>
        <family val="1"/>
      </rPr>
      <t xml:space="preserve">, </t>
    </r>
    <r>
      <rPr>
        <i/>
        <sz val="11"/>
        <color rgb="FF000000"/>
        <rFont val="Times New Roman"/>
        <family val="1"/>
      </rPr>
      <t>115</t>
    </r>
    <r>
      <rPr>
        <sz val="11"/>
        <color rgb="FF000000"/>
        <rFont val="Times New Roman"/>
        <family val="1"/>
      </rPr>
      <t>(1), 1-19.</t>
    </r>
  </si>
  <si>
    <r>
      <t xml:space="preserve">Water Protection and Sustainability (Modified 2017). Groundwater Aquifers. </t>
    </r>
    <r>
      <rPr>
        <i/>
        <sz val="11"/>
        <color rgb="FF000000"/>
        <rFont val="Times New Roman"/>
        <family val="1"/>
      </rPr>
      <t>Ministry of Environment and Climate Change Strategy</t>
    </r>
    <r>
      <rPr>
        <sz val="11"/>
        <color rgb="FF000000"/>
        <rFont val="Times New Roman"/>
        <family val="1"/>
      </rPr>
      <t>. British Columbia Data Catalogue. Retrieved December, 2017: https://catalogue.data.gov.bc.ca/dataset/099d69c5-1401-484d-9e19-c121ccb7977c</t>
    </r>
  </si>
  <si>
    <t>1.6e+10 1.37e+10</t>
  </si>
  <si>
    <t>5.57e+09 4.92e+09</t>
  </si>
  <si>
    <t>2.16e+10 1.86e+10</t>
  </si>
  <si>
    <r>
      <t xml:space="preserve">A global data set by Webb </t>
    </r>
    <r>
      <rPr>
        <i/>
        <sz val="12"/>
        <color rgb="FF24292E"/>
        <rFont val="Times New Roman"/>
        <family val="1"/>
      </rPr>
      <t>et al.</t>
    </r>
    <r>
      <rPr>
        <sz val="12"/>
        <color rgb="FF24292E"/>
        <rFont val="Times New Roman"/>
        <family val="1"/>
      </rPr>
      <t xml:space="preserve"> (2000) from </t>
    </r>
    <r>
      <rPr>
        <sz val="12"/>
        <color rgb="FF323232"/>
        <rFont val="Times New Roman"/>
        <family val="1"/>
      </rPr>
      <t>Oak Ridge National Laboratory Distributed Active Archive Center (ORNL DAAC)</t>
    </r>
    <r>
      <rPr>
        <sz val="12"/>
        <color rgb="FF24292E"/>
        <rFont val="Times New Roman"/>
        <family val="1"/>
      </rPr>
      <t xml:space="preserve">, which displays a raster of estimates of global soil texture and derived water holding capacity across the globe per arc second grid blocks, was used to estimate the minimum and maximum groundwater stored within the Skeena. Within ArcGIS, the minimum and maximum storage for each pixel storage value type was multiplied over the area that each pixel covered and added together for each sub-basin. </t>
    </r>
  </si>
  <si>
    <t>Maximum/minimum groundwater storage (m^3)</t>
  </si>
  <si>
    <t xml:space="preserve">Maximum and minimum groundwater storage are parameters used to estimate the volume of groundwater stored within the Skeena watershed (CSDMS, 2018). </t>
  </si>
  <si>
    <t>None, values were directly measured and no alternate measurements available. Groundwater data is limited in the Skeena region save for select areas or global datasets. Major aquifers in the Skeena region have only been mapped around major towns by the government of British Columbia (Water Protection and Sustainability, 2017). However, there are no associated estimates or measurements of the depth or volume for these aquifers.</t>
  </si>
  <si>
    <t>33) Maximum/minimum groundwater storage (m^3)</t>
  </si>
  <si>
    <t>Initial groundwater storage (m^3)</t>
  </si>
  <si>
    <t>34) Initial groundwater storage (m^3)</t>
  </si>
  <si>
    <t>Method:</t>
  </si>
  <si>
    <t xml:space="preserve">The initial groundwater storage was set to the mean of the minimum and maximum groundwater storage in order to reduce the runup time of the model (the time it takes before reaching consistent base level flow). </t>
  </si>
  <si>
    <t>5.245 e+09</t>
  </si>
  <si>
    <t>2.01 e+10</t>
  </si>
  <si>
    <t>SSF coefficient and exponent required by the model, the coefficient and exponent were adapted from those used by Linter and Haaf, (2014) over the Liard basin. Fortunately, the Liard basin is of a relatively similar surficial material as the Skeena (see Figure). However, Skeena and the Liard basins are very different sizes. Therefore, the SSF and total area for the Liard basin from Lintern and Haaf (2014) was scaled to match the area of the Skeena and each subbasin used within the model producing a value of 18142.8 (m^3/s) . The SSF exponent was set to one, which was the exponent used within all subbasins of the Mackenzie by Lintern and Haaf (2014).</t>
  </si>
  <si>
    <t>Only the SFF exponent at one produced a p-value over 0.9. Meanwhile, some variance (+/-200 m^3/s) around the area scalled subsurface flow value of 18142.8 m^3/s still produced p-values above 0.9. Thus, if there is some differences based on lithology between the Skeena and Liard, as long as they are minor, some variance will still produce p-values above 0.9</t>
  </si>
  <si>
    <t>Ground water (subsurface storm flow) coefficient (m^3/s) and exponent (unitless)</t>
  </si>
  <si>
    <t>Area</t>
  </si>
  <si>
    <t>18142.8, 1.0</t>
  </si>
  <si>
    <t>19420 1.0</t>
  </si>
  <si>
    <t>4301.0167 1.0</t>
  </si>
  <si>
    <t xml:space="preserve">Hydraulic conductivity affects the rate that water will travel through a given soil type and into the groundwater table (Davie, 2008). </t>
  </si>
  <si>
    <t>Bedrock</t>
  </si>
  <si>
    <t>Hydraulic Conductivity based on CSDMS (2018) (mm/day)</t>
  </si>
  <si>
    <t>proportion of substrate within the basin area based on Fulton (1995).</t>
  </si>
  <si>
    <t>glacial till (sandy loam)</t>
  </si>
  <si>
    <t xml:space="preserve"> marine sand and complex material (loam sand)</t>
  </si>
  <si>
    <t>Saturated hydraulic conductivity (mm/day)</t>
  </si>
  <si>
    <t>36) Saturated hydraulic conductivity (mm/day)</t>
  </si>
  <si>
    <t xml:space="preserve">The bedrock will have an incredibly low hydraulic conductivity, but water may still travel through fractures and some of the material remaining over the bedrock area. </t>
  </si>
  <si>
    <r>
      <t xml:space="preserve">The marine sand and complex material were attributed a loam sand- sandy loam texture of 364.95 </t>
    </r>
    <r>
      <rPr>
        <i/>
        <sz val="12"/>
        <color rgb="FF000000"/>
        <rFont val="Times New Roman"/>
        <family val="1"/>
      </rPr>
      <t>mm/day</t>
    </r>
    <r>
      <rPr>
        <sz val="12"/>
        <color rgb="FF000000"/>
        <rFont val="Times New Roman"/>
        <family val="1"/>
      </rPr>
      <t xml:space="preserve"> </t>
    </r>
  </si>
  <si>
    <t xml:space="preserve">Since the glacial till within the Skeena Interior is comprised of sandy and silty diamicton (Stumpf, 2012), a value between the two diamicton types of fine sandy loam was used to describe the material. </t>
  </si>
  <si>
    <t>Substrate Type based on Fulton (1995)</t>
  </si>
  <si>
    <t>alluvium and lake fill (medium silt)</t>
  </si>
  <si>
    <t>Typically, glaciolacustrine silts and clays have been encountered near rivers in low-lying areas below 750 m elevation with more clay found within the valleys (Stumpf, 2012). Within the floodplain, alluvium forms more of a dominant substrate (Beaudry et al., 1990). A 1990 study of the lower Skeena watershed described the soils of the Skeena floodplain as consisting of a heterogeneous medium of alluvial gravel, sand, and silt deposits (Beaudry et al., 1990).  This description is still quite diverse so, a medium texture of silt with a hydraulic conductivity of 36. 55 mm/day was chosen.</t>
  </si>
  <si>
    <t>Description from Geological Reports</t>
  </si>
  <si>
    <r>
      <t xml:space="preserve">Beaudry, P. G., Hogan, D. L., &amp; Schwab, J. W. (1990). Hydrologic and geomorphic considerations for silvicultural investments on the Lower Skeena River floodplain. </t>
    </r>
    <r>
      <rPr>
        <i/>
        <sz val="11"/>
        <color rgb="FF000000"/>
        <rFont val="Times New Roman"/>
        <family val="1"/>
      </rPr>
      <t>FRDA Report (Victoria, BC)</t>
    </r>
    <r>
      <rPr>
        <sz val="11"/>
        <color rgb="FF000000"/>
        <rFont val="Times New Roman"/>
        <family val="1"/>
      </rPr>
      <t>, (122).</t>
    </r>
  </si>
  <si>
    <t>Stumpf, A.J. (2012). Till Geochemistry and Clast Lithology Studies of the Bulkley River Valley, West-Central British Columbia (part of NTS 093L). Geoscience BC, Report 2012-11.</t>
  </si>
  <si>
    <t>Values were calculated for each subbasin based on the surface lithology mapping of Fulton (1995) (also available online) and the Hydraulic conductivity values were derived from the CSDMS (2018) table. A weighted average based on the proportion of the subbasin covered by each landcover type was used to compute the total average hydraulic conductivity for the sub-basin.</t>
  </si>
  <si>
    <t xml:space="preserve">Note alreay on the Fulton (1995) map (Figure 6) that the coastal potions of the Skeena watershed contain a higher proportion of pink undividded rock compared to the interior that is dominated by the green glacial till. Thus, the SBC should have a lower hydraulic conductivity than SBI. </t>
  </si>
  <si>
    <r>
      <t xml:space="preserve">A lithology factor was chosen based on the classification scheme defined by </t>
    </r>
    <r>
      <rPr>
        <sz val="12"/>
        <color rgb="FF000000"/>
        <rFont val="Times New Roman"/>
        <family val="1"/>
      </rPr>
      <t xml:space="preserve">Syvitski and Milliman (2007). </t>
    </r>
    <r>
      <rPr>
        <sz val="12"/>
        <color rgb="FF24292E"/>
        <rFont val="Times New Roman"/>
        <family val="1"/>
      </rPr>
      <t>According to Syvitski and Milliman (2007), a lithology factor of 1 is intended for areas consisting of volcanic rock or a mixture of hard to soft lithologies.</t>
    </r>
    <r>
      <rPr>
        <sz val="12"/>
        <color rgb="FF000000"/>
        <rFont val="Times New Roman"/>
        <family val="1"/>
      </rPr>
      <t xml:space="preserve"> A lithology factor of 2 represents an area which consists of a greater proportion of glacial till and clastic sediments. A lithology factor of 1.5 represents softer-mixed lithology (Syvitski and Milliman (2007). </t>
    </r>
  </si>
  <si>
    <t>Anthropogenic Factor</t>
  </si>
  <si>
    <t>Lithology Factor</t>
  </si>
  <si>
    <t>Sample SBI Calculation:</t>
  </si>
  <si>
    <t xml:space="preserve">Syvitski and Milliman (2007) have defined the anthropogenic factor on a global scale based on population density and gross national product (GNP) per capita. </t>
  </si>
  <si>
    <r>
      <t xml:space="preserve">Shown in Syvitski and Milliman (2007), for basins around dense cities in the United States and Europe, an  factor of 0.5 is recommended due to a high population density, GNP/capita, and human influence on soil erosion. An  factor of one was displayed for most of the globe and was described as areas with a low human footprint or a mixture of soil erosion and conservation drivers. Basins in parts of Asia, with a high population, but low </t>
    </r>
    <r>
      <rPr>
        <i/>
        <sz val="12"/>
        <color rgb="FF000000"/>
        <rFont val="Times New Roman"/>
        <family val="1"/>
      </rPr>
      <t>GNP/capita</t>
    </r>
    <r>
      <rPr>
        <sz val="12"/>
        <color rgb="FF000000"/>
        <rFont val="Times New Roman"/>
        <family val="1"/>
      </rPr>
      <t xml:space="preserve"> or those at their historic peak of forestation of open pit mining are recommended with an   value of 2.0 (Syvitski and Milliman, 2007). Although, the Skeena is influenced by forestry and mining, the impacts appear lower than those in other basins on a global scale that are used as reference within other HydroTrend modelling studies. Therefore, an  factor of 1 was chosen for the Skeena watershed.</t>
    </r>
  </si>
  <si>
    <t>ECCC Days with Precipitation greater than 0.2mm</t>
  </si>
  <si>
    <t>Liard (closest BC long term climate station = Tetsa River)</t>
  </si>
  <si>
    <t>. Lintern and Haaf (2014) have run HydroTrend over the Liard basin further north in British Columbia with an estimated dry precipitation evaporation fraction of 0.27. A sum of the days with precipitation (&gt;=0.2 mm) from Canadian Climate Normal resulted in a mean value of 124.2 days (~60% of the year without rain) with precipitation in a year over the 1981-2010 period for the closest BC station to the Liard Ricer  (ECCC, 2019). At Hazelton, representing subbasin 2, had 164.6 days with precipitation (~55% of the year without precipitation) and at Prince Rupert representing subbasin 1 had 243.5 days with precipitation.</t>
  </si>
  <si>
    <t>For the SBI, ICE values between 0.16-0.27 produced p-values above 0.9. Based on the percentage of days without precipitation ratio at Hazelton the ICE Value was calculated at 0.225.</t>
  </si>
  <si>
    <t>Terrace A and Prince Rupert ECCC station average.</t>
  </si>
  <si>
    <t xml:space="preserve">Terrace A and Hazelton Temlehan average.  </t>
  </si>
  <si>
    <t>Terrace temperature Only Inputs (closest station downstream)</t>
  </si>
  <si>
    <t>temperature</t>
  </si>
  <si>
    <t>Precipitation</t>
  </si>
  <si>
    <t xml:space="preserve">Monthly mean temperature (celsius) close to the river mouth and total precipitation (mm) spatially averaged across the watershed and associated standard deviations. </t>
  </si>
  <si>
    <t>Spatial average of SBC and SBI</t>
  </si>
  <si>
    <t>Terrace Only Temperature Inputs (closest station to River Mouth)</t>
  </si>
  <si>
    <t>Precipitation averaged across all stations within the basin</t>
  </si>
  <si>
    <t>Terrace and Hazelton temperature Average (Closest upstream and downstream inputs at low elevations)</t>
  </si>
  <si>
    <t>Precipitation averaged across all stations within the basin (full spatial average)</t>
  </si>
  <si>
    <t xml:space="preserve">Temperature Terrace and Hazelton Average (up and downstream of the river motuh) Monthly </t>
  </si>
  <si>
    <t>Precipitation Using Stations averaged across the subbasin (multiple areas and elevations)</t>
  </si>
  <si>
    <t xml:space="preserve">For the 1980-2100 climate model runs under different RCPs, statistically downscaled climate scenarios raster grids for mean temperature maximum (TMax), temperature minimum (TMin), and precipitation (Pr) over the study area were downloaded from the Pacific Climate Impacts Consortium (PCIC, 2019) in five-year increments. The climate scenarios do not take into account ENSO (PCIC, 2019). Data was then averaged into one raster grid representation of each 30 year interval (1981-2010, 2011-2040, 2041-2070, 2071-2100) and clipped over the sub-basin desired. From these averaged and clipped rasters, the mean Pr, TMax, TMin and associated standard deviations were calculated for each sub-basin and TMax and TMin were used to calculate temperature mean. The spatially averaged temperature was adjusted using the lapse rate and mean elevation of the basin hypometry to the elevation of the river mouth. This was not applied to the precipitation data since the lapse rate is only applied to temperature. </t>
  </si>
  <si>
    <t xml:space="preserve">Terrace A and Prince Rupert A ECCC station averages (closest stations up and downstream of the river mouth at low elevations to try to capture the river mouth climate). </t>
  </si>
  <si>
    <t>Terrace and Hazelton Temp Average (Closest upstream and downstream inputs)</t>
  </si>
  <si>
    <t>Precipitation Using Terrace A  and Hazelton averaged ECCC station values</t>
  </si>
  <si>
    <t>All 5 ECCC interior temperature average</t>
  </si>
  <si>
    <t>All 5 ECCC interior stations averaged (temperature)</t>
  </si>
  <si>
    <t>Terrace and Hazelton (River mouth only) temperature</t>
  </si>
  <si>
    <t>Terrace A and Prince Rupert A ECCC station averages (only a few stations are available in SBC)</t>
  </si>
  <si>
    <t>Summary</t>
  </si>
  <si>
    <t xml:space="preserve">Precipitation inputs using on Terrace and Hazelton stations up and downstream of the river mouth </t>
  </si>
  <si>
    <t>The annual mean temperature, total precipitation, and subsequent and standard deviation are required in degrees celsius and mm at the river outlet (CSDMS, 2018). The lapse rate will be applied to the annual temperature at the river mouth, thus a value at the river mouth and at low elevation for temperature should be applied.</t>
  </si>
  <si>
    <t>Lake Depth Evidence</t>
  </si>
  <si>
    <t>Skeena Application</t>
  </si>
  <si>
    <r>
      <t>Lakes of a similar surface area to the calculated mean surface area of all lakes (under 1</t>
    </r>
    <r>
      <rPr>
        <sz val="12"/>
        <color rgb="FF000000"/>
        <rFont val="Times New Roman"/>
        <family val="1"/>
      </rPr>
      <t xml:space="preserve"> </t>
    </r>
    <r>
      <rPr>
        <sz val="12"/>
        <color theme="1"/>
        <rFont val="Times New Roman"/>
        <family val="1"/>
      </rPr>
      <t xml:space="preserve">and above 0.1 </t>
    </r>
    <r>
      <rPr>
        <sz val="12"/>
        <color rgb="FF000000"/>
        <rFont val="Times New Roman"/>
        <family val="1"/>
      </rPr>
      <t xml:space="preserve"> </t>
    </r>
    <r>
      <rPr>
        <sz val="12"/>
        <color theme="1"/>
        <rFont val="Times New Roman"/>
        <family val="1"/>
      </rPr>
      <t xml:space="preserve"> in surface area) were used to estimate the mean depth and calculate the mean volume of Skeena Lakes. Lake Aldrich near Smithers has an area of 0.82</t>
    </r>
    <r>
      <rPr>
        <sz val="12"/>
        <color rgb="FF000000"/>
        <rFont val="Times New Roman"/>
        <family val="1"/>
      </rPr>
      <t xml:space="preserve"> </t>
    </r>
    <r>
      <rPr>
        <sz val="12"/>
        <color theme="1"/>
        <rFont val="Times New Roman"/>
        <family val="1"/>
      </rPr>
      <t xml:space="preserve">and a depth of 0.0055 </t>
    </r>
    <r>
      <rPr>
        <i/>
        <sz val="12"/>
        <color theme="1"/>
        <rFont val="Times New Roman"/>
        <family val="1"/>
      </rPr>
      <t>km</t>
    </r>
    <r>
      <rPr>
        <sz val="12"/>
        <color theme="1"/>
        <rFont val="Times New Roman"/>
        <family val="1"/>
      </rPr>
      <t xml:space="preserve"> (Schiefer </t>
    </r>
    <r>
      <rPr>
        <i/>
        <sz val="12"/>
        <color theme="1"/>
        <rFont val="Times New Roman"/>
        <family val="1"/>
      </rPr>
      <t>et al.</t>
    </r>
    <r>
      <rPr>
        <sz val="12"/>
        <color theme="1"/>
        <rFont val="Times New Roman"/>
        <family val="1"/>
      </rPr>
      <t>, 2001).  Elizabeth Lake near the Kispiox River has an area of 0.46</t>
    </r>
    <r>
      <rPr>
        <sz val="12"/>
        <color rgb="FF000000"/>
        <rFont val="Times New Roman"/>
        <family val="1"/>
      </rPr>
      <t xml:space="preserve"> </t>
    </r>
    <r>
      <rPr>
        <sz val="12"/>
        <color theme="1"/>
        <rFont val="Times New Roman"/>
        <family val="1"/>
      </rPr>
      <t xml:space="preserve"> and a mean lake depth of 0.0115</t>
    </r>
    <r>
      <rPr>
        <i/>
        <sz val="12"/>
        <color theme="1"/>
        <rFont val="Times New Roman"/>
        <family val="1"/>
      </rPr>
      <t xml:space="preserve"> km</t>
    </r>
    <r>
      <rPr>
        <sz val="12"/>
        <color theme="1"/>
        <rFont val="Times New Roman"/>
        <family val="1"/>
      </rPr>
      <t xml:space="preserve"> (Schiefer </t>
    </r>
    <r>
      <rPr>
        <i/>
        <sz val="12"/>
        <color theme="1"/>
        <rFont val="Times New Roman"/>
        <family val="1"/>
      </rPr>
      <t>et al.</t>
    </r>
    <r>
      <rPr>
        <sz val="12"/>
        <color theme="1"/>
        <rFont val="Times New Roman"/>
        <family val="1"/>
      </rPr>
      <t>, 2001). Duckwing Lake near Moricetown has a surface area of 0.420873</t>
    </r>
    <r>
      <rPr>
        <sz val="12"/>
        <color rgb="FF000000"/>
        <rFont val="Times New Roman"/>
        <family val="1"/>
      </rPr>
      <t xml:space="preserve"> km2 </t>
    </r>
    <r>
      <rPr>
        <sz val="12"/>
        <color theme="1"/>
        <rFont val="Times New Roman"/>
        <family val="1"/>
      </rPr>
      <t xml:space="preserve">and a mean depth of 0.014 </t>
    </r>
    <r>
      <rPr>
        <i/>
        <sz val="12"/>
        <color theme="1"/>
        <rFont val="Times New Roman"/>
        <family val="1"/>
      </rPr>
      <t>km</t>
    </r>
    <r>
      <rPr>
        <sz val="12"/>
        <color theme="1"/>
        <rFont val="Times New Roman"/>
        <family val="1"/>
      </rPr>
      <t xml:space="preserve"> (Freshwater Fisheries Society of BC, 2006). </t>
    </r>
  </si>
  <si>
    <t>Spatially weighted average between SBI and SBC</t>
  </si>
  <si>
    <t xml:space="preserve">7.05 0 0.95 </t>
  </si>
  <si>
    <t>8) Yrly Tbar: start (C)</t>
  </si>
  <si>
    <t xml:space="preserve">1.98 0 0.2566 </t>
  </si>
  <si>
    <t>9) Yrly P sum: start (m/a)</t>
  </si>
  <si>
    <t>5.8 0 1.2</t>
  </si>
  <si>
    <t>0.984688 0 0.149562</t>
  </si>
  <si>
    <t>WS</t>
  </si>
  <si>
    <t>Skeena Methods</t>
  </si>
  <si>
    <t>Daily ECCC climate station variables (mean temperature and precipitation) were averaged monthly over stations with data available over the 1981-2010 period across the subbasin. For precipitation data, available stations across the basin were used to compute an average value whereas for the temperature, the mean elevation of all stations averaged is used to shift the temperature down to base level using the lapse rate.  This was done because temeprature inputs should be near river baselevel for the application of the lapse rate within the model. SBC and SBI values were spatially averaged to produce the Whole Skeena basin values.</t>
  </si>
  <si>
    <t xml:space="preserve">Precipitation inputs using only Terrace A and Hazelton stations up and downstream of the river mouth </t>
  </si>
  <si>
    <t xml:space="preserve">Results from the HydroTrend model runs using different climate inputs are compared during the model validation. Please note that the model is very sensitive to the annual climate inputs for the Q and subsequent Qs and Qb calculations. </t>
  </si>
  <si>
    <t>ECCC stations used (Historic Period)</t>
  </si>
  <si>
    <t>Variables chosen for the model will change depending on the time epoch, GCM, or RCP scenarios.</t>
  </si>
  <si>
    <t>Note that the  Equilibrium line altitude (ELA) and change will change depending on the future period and RCP based on the Mcgrath et al. (2017) paper</t>
  </si>
  <si>
    <t>Citaitons</t>
  </si>
  <si>
    <t xml:space="preserve">The Coastal portion of the Skeena is shown in blue as dominated by a factor of 1 (mixed carbonates and volcanics). This matches with the Fulton (1995) surficial lithology map, which shows SBC as consisting of a greater proportion of harder lithologies such as gneiss. The interior basin is depicted dominantly in green as clastic sediment dominated (glacial till in Fulton, 1995) with a lithology factor of 2. </t>
  </si>
  <si>
    <t>ECCC Lithology 1.5</t>
  </si>
  <si>
    <t>ECCC L2</t>
  </si>
  <si>
    <t>Discharge Validation</t>
  </si>
  <si>
    <t>A brief look at the sediment concentration data showed a minor change in p-values  (within 0.04) when comparing the deepest to shallowest reservoir scenarios. Thus</t>
  </si>
  <si>
    <t xml:space="preserve"> within the ranges presented below</t>
  </si>
  <si>
    <t xml:space="preserve"> the influence of the resevoirs appears to be a minor factor in comparison to the lithology factor. </t>
  </si>
  <si>
    <t>Discharge Calibration</t>
  </si>
  <si>
    <t>Sediment Influence</t>
  </si>
  <si>
    <t xml:space="preserve">The mean depth of lakes was more difficult to derive calling for an discharge calibration. Based on data from collected by Schiefer et al. (2001) and the Freshwater Fisheries Society of BC (2006) in lakes within the Skeena area, a mean depth around 10 m was common for sample surveyed Skeena lakes.  Thus, a mean depth range of 5m-20m was applied during the discharge calibration producing volumes (in combination with the NHN mean area of lakes) between 0.0035-0.014 km^3. As all discharge p-values were above 0.9, the mean value of 10m depth and 0.007  km^3 volume for SBI was chosen. </t>
  </si>
  <si>
    <t>Discharge discharge calibration</t>
  </si>
  <si>
    <t>Regarding sediment:</t>
  </si>
  <si>
    <t>Rain Mass Balance Coefficient: No Discharge Calibration</t>
  </si>
  <si>
    <t xml:space="preserve"> Rain Distribution Range: Discharge Calibration of the Interoir Subbasin (Usk)</t>
  </si>
  <si>
    <t>Interoir Subbasin Discharge Calibration Results</t>
  </si>
  <si>
    <t>*All values maintain a two-tailed p-value above 0.9. Based on the literature, a potential range between 1 (interior) and 6 (coastal) was chosen for the Discharge Calibration.</t>
  </si>
  <si>
    <t xml:space="preserve"> Rain Distribution Exponent: Discharge Calibration of the Interoir Subbasin (Usk)</t>
  </si>
  <si>
    <t>Discharge calibration:</t>
  </si>
  <si>
    <t>Although, certain variables will impact the sediment load more than the discharge, no long term sediment data is available for a calibration. A few concentration values will be compared during the validation (see the second document within the supplmentary materials), but were not used for the calibration.</t>
  </si>
  <si>
    <t>Base Flow: No discharge calibration</t>
  </si>
  <si>
    <t>discharge calibration: Trying different ways to average the ECCC climate station data to replicate the river mouth where there are no stations</t>
  </si>
  <si>
    <t>Monthly ECCC discharge calibration</t>
  </si>
  <si>
    <t>Lapse Rate: No discharge calibration</t>
  </si>
  <si>
    <t>since the ELA was based on ~2005, the last ~5 years of the 1981-2010 will need a glacier change per year applied from either the RCP 8.5 or 4.5 scenario. This period of change for the last five years works out to 0.245 m/annum for RCP 4.5 and 0.51 m/annum for RCP 8.5, using estimates by McGrath et al. (2017). Although the difference is small in the discharge calibration, a higher glacial change rate increases the modelled discharge and produces lower p-value compared to measurements at Usk station. Therefore, the lower 0.245 m/annum for RCP 4.5 was applied for glacial change over all the historic 1981-2010 simulations</t>
  </si>
  <si>
    <t xml:space="preserve">ELA Change Calibration: </t>
  </si>
  <si>
    <t>discharge calibration</t>
  </si>
  <si>
    <t>discharge calibration of the Interoir Subbasin (Usk): Yes, the Dry Precipitation Evaporation Fraction (ICE)</t>
  </si>
  <si>
    <t>Discharge Calibration of the Interoir Subbasin (Usk): Yes, the Canopy Alpha and Beta</t>
  </si>
  <si>
    <t>Discharge Calibration of the Interoir Subbasin (Usk): Yes, for GroundwaterPole (but the rest was measured)</t>
  </si>
  <si>
    <t>Discharge Calibration:</t>
  </si>
  <si>
    <t>Two main branches around Hazleton (within SBI) join the Skeena River: the Bulkley River and the Skeena River. The Bulkley river adds ~250km to the total length of the river. For SBI, an Discharge Calibration was preformed (below) considering only the Skeena River branch and the Skeena River with the Bulkley addition. Both model results produced p-values above 0.9 and thus, the length with the Bulkley addition included was used for all other model runs</t>
  </si>
  <si>
    <t>SBI River Length Discharge Calibration</t>
  </si>
  <si>
    <t>Calibration</t>
  </si>
  <si>
    <t>0.000333 +/-0.0001</t>
  </si>
  <si>
    <t xml:space="preserve">No discharge calibration is shown below because the delta plain gradient greatly impacts the bedload rather than the discharge. This is further discussed in the paper and within the 2nd supplmentary material spreadsheet with the validation and error/uncertainty calculations. </t>
  </si>
  <si>
    <t>30-31) River Mouth Velocity and width Coefficents : No Discharge Calibration- Measured values</t>
  </si>
  <si>
    <t>Since the interior subbasin where an Discharge Calibration is possible had direct data avaiable, an Discharge Calibration was not conducted since the values were more concrete.</t>
  </si>
  <si>
    <t xml:space="preserve">The purpose of this spreadsheet is to provide a description and methods used for each varialbe to the Hydro.IN file for each subbasin. A calibration of the model using long term discharge data is also presented for each variable where a potentail range of inputs were possible. </t>
  </si>
  <si>
    <t>Usk (30 yr Mean Monthly Discharge)</t>
  </si>
  <si>
    <t xml:space="preserve">Terrace A and Hazelton Temlehan ECCC station (station elevation 122m-very close to the river base level that is around 100m at Usk) average (closest stations up and downstream of the river mouth at low elevations to try to capture the river mouth climate). </t>
  </si>
  <si>
    <t xml:space="preserve">Precipitation Using Terrace A  and Hazelton (upstream and downstream of USK-SBI River mouth) averaged stations </t>
  </si>
  <si>
    <t xml:space="preserve">ECCC stations (Terrace and Prince Rupert A)  were averaged over 30 years  (few stations across the basin are available in SBC). The mean elevation (126m) from the stations (already near baselevel) required a negligible 0.27 degree Lapse rate correction down to the river base level at 0m (for SBC) using the Syvitksi et al (2003) lapse rate for the Skeena. </t>
  </si>
  <si>
    <t xml:space="preserve">ECCC stations (Smithers, Hazelton, Equity Silver, Topley Landing, and Suskwa Valley) were averaged over 30 years and covering locations across the basin.  The mean elevation (636m for ECCC stations) required a 1.179 degree Lapse rate correction down to the river base level at 100m (for SBI) using the Syvitksi et al (2003) lapse rate for the Skeena. </t>
  </si>
  <si>
    <t xml:space="preserve">ECCC stations (Smithers, Hazelton, Equity Silver, Topley Landing, and Suskwa Valley) were averaged over 30 yers and across the basin to try to capture a range of spatial variability across the basin. </t>
  </si>
  <si>
    <t>Average of the ACCESS raster over a 30 year period for the the SBI area.</t>
  </si>
  <si>
    <t xml:space="preserve">Averaged ACCESS raster over a 30 year period and the SBC area. </t>
  </si>
  <si>
    <t xml:space="preserve">Average of the ACCESS raster over a 30 year period for the the SBI area. The mean elevation (1000m for GCM rasters) required a 1.98 degree Lapse rate correction down to the river base level at 100m (for SBI) using the Syvitksi et al (2003) lapse rate for the Skeena. </t>
  </si>
  <si>
    <t xml:space="preserve">Averaged ACCESS raster over a 30 year period and the SBC area. The mean elevation (850m) from the GCM rasters required a 1.87 degree Lapse rate correction down to the river base level at 0m (for SBC) using the Syvitksi et al (2003) lapse rate for the Skeena. </t>
  </si>
  <si>
    <t>Average of 30years using the ACCESS raster over the entire watershed.</t>
  </si>
  <si>
    <t xml:space="preserve">Average of 30years using the ACCESS raster over the entire watershed.  The mean elevation (~1000m) from the GCM rasters required a 2.2 degree Lapse rate correction down to the river base level at 0m (for SBC and WS) using the Syvitksi et al (2003) lapse rate for the Skeena. </t>
  </si>
  <si>
    <t>ACCESS 4.5 RASTER (Future Example: 2011-2041)</t>
  </si>
  <si>
    <t>ECCC Inputs  (Historic Period: 1981-2010)</t>
  </si>
  <si>
    <t>Same river outlet as SBC</t>
  </si>
  <si>
    <t xml:space="preserve">ECCC station data was used for the historical period and GCM's for the future scenarios. Annual temperature and precipitation at the Usk river mouth (SBI) or tidally drowned river mouth (SBC) was derived from an average of the nearest upstream and downstream ECCC climate station to the river mouth (Terrace and Hazelton for Usk) or from a mean of a 12.57 km area (2 km radius buffer) around the river mouth within a GCM raster during the climate scenario modelling. SBI 2km buffer elevation around the river outlet ranged in 100 (base level)-500m and stayed between 0-50m for SBC. Climate data was too variable to calcualte a constant change per year. Instead of a starting value and change per year, a mean value over 30 years was calculated. </t>
  </si>
  <si>
    <t xml:space="preserve">Figure SBC: SBC ECC stations, last tributary outlet, and tidal limits. </t>
  </si>
  <si>
    <t xml:space="preserve">Defining the river outlet for SBI at Usk is an easy task, as the information around Usk is well constrained. However, for the WS and SBC outlet, the river outlet is tidally influenced. This will impact the channel widths, velocity, and slope (later inputs). SHown on the map below in purple, the area up to the last tributary (Ecstall) is included within the DEM hypsometry and used as the 2km buffer for GCM climate details. However, due to the tidal influence, the river velocity, slope, depth, and width (described later) for SBC willl be estimated further upstream (between Kasiks and Kwinitsa). </t>
  </si>
  <si>
    <t xml:space="preserve">30 yr period raster average around a 2km radius at Usk. </t>
  </si>
  <si>
    <t>30 yr period raster average around a 2km radius at Usk. The river base level is at 100 and the 2km radius taken around the river base level at Usk ranged between 100-500m with a mean between 100-200m (close to matching the baselevel).</t>
  </si>
  <si>
    <t xml:space="preserve">2km radius raster 30 year average after the final triburary (Ecstall). The 2km buffer ranged between 0-50m closely matching the river base level. </t>
  </si>
  <si>
    <t>Temp.</t>
  </si>
  <si>
    <t>Precip.</t>
  </si>
  <si>
    <t xml:space="preserve">An discharge calibration comparing 30 year monthly discharge mean SBI model data (using ECCC climate station inputs) to Usk station was preformed wherever multiple inputs for a variable were plausible. If potential variables had all p-values above 0.9, then the value that could be most cited in past literature or using data avaiable was chosen. discharge calibration for the whole skeena or SBC is not possible due to lacking data. The calibration was only conducted using the long term discharge data as sediment data for the watershed is lacking. </t>
  </si>
  <si>
    <t>Discharge calibration shows that the model is quite sensitive to the annual temperature and precipitation inputs. These for both precipitation and temperature should be as close as possible to the river mouth. Temperature needed to be from lower elevation due to the aplication of the lapse rate</t>
  </si>
  <si>
    <t>discharge calibration for Ela change during the historic (1981-2011) period</t>
  </si>
  <si>
    <t>Variables chosen (Future Period)</t>
  </si>
  <si>
    <t>Natural Resource Canada (NRCAN) (2016</t>
  </si>
  <si>
    <t xml:space="preserve"> January 25). [National Hydro Network (NHN)- Geobase Series]. Open Government License-British Columbia Data. Retrieved from: https://open.canada.ca/data/en/dataset/a4b190fe-e090–4e6d-881e-b87956c07977.</t>
  </si>
  <si>
    <t>Future Inputs (example)</t>
  </si>
  <si>
    <t>1748.35 1.47</t>
  </si>
  <si>
    <t>1905.35 1.47</t>
  </si>
  <si>
    <t>1612.35 1.47</t>
  </si>
  <si>
    <t>Jan  -1.9 2.1 161.4 52.8</t>
  </si>
  <si>
    <t xml:space="preserve">Feb  -1.1 3.2 154.3 74.0 </t>
  </si>
  <si>
    <t xml:space="preserve">Mar  1.3 2.0 117.8 58.9 </t>
  </si>
  <si>
    <t xml:space="preserve">Apr  5.4 0.9 28.9 28.9 </t>
  </si>
  <si>
    <t xml:space="preserve">May  9.6 1.2 93.8 36.0 </t>
  </si>
  <si>
    <t xml:space="preserve">Jun  12.1 1.3 61.4 30.9 </t>
  </si>
  <si>
    <t xml:space="preserve">Jul  14.8 0.9 54.8 23.1 </t>
  </si>
  <si>
    <t xml:space="preserve">Aug  15.2 1.3 53.6 27.4 </t>
  </si>
  <si>
    <t>Sep  12.1 1.1 86.2 38.6</t>
  </si>
  <si>
    <t>.</t>
  </si>
  <si>
    <t>Oct  7.0 1.2 222.3 111.9</t>
  </si>
  <si>
    <t>Nov  1.5 3.2 205.4 135.4</t>
  </si>
  <si>
    <t>Dec  1 1.1 229.2 34.4</t>
  </si>
  <si>
    <t>Jan  -7.8 2.8 66.4 19.4</t>
  </si>
  <si>
    <t xml:space="preserve">Feb  -5.9 4.1 52.1 27.0 </t>
  </si>
  <si>
    <t xml:space="preserve">Mar  -2.2 2.3 41.9 18.3 </t>
  </si>
  <si>
    <t xml:space="preserve">Apr  3.9 0.8 28.0 10.1 </t>
  </si>
  <si>
    <t xml:space="preserve">May  9.0 1.5 58.8 20.6 </t>
  </si>
  <si>
    <t xml:space="preserve">Jun  12.5 1.6 61.6 28.0 </t>
  </si>
  <si>
    <t xml:space="preserve">Jul  14.9 1.2 47.9 14.4 </t>
  </si>
  <si>
    <t xml:space="preserve">Aug  14.8 1.5 41.4 28.0 </t>
  </si>
  <si>
    <t>Sep  10.9 1.2 37.7 18.6</t>
  </si>
  <si>
    <t>Oct  5.0 1.5 83.7 40.9</t>
  </si>
  <si>
    <t>Nov  -2.1 4.0 77.9 52.1</t>
  </si>
  <si>
    <t>Dec  -3.7 1.3 85.8 21.4</t>
  </si>
  <si>
    <t>Jan  -6.3 2.6 87.6 26.8</t>
  </si>
  <si>
    <t xml:space="preserve">Feb  -4.6 3.9 74.9 37.5 </t>
  </si>
  <si>
    <t xml:space="preserve">Mar  -1.2 2.3 58.8 27.3 </t>
  </si>
  <si>
    <t xml:space="preserve">Apr  4.5 0.8 45.9 14.2 </t>
  </si>
  <si>
    <t xml:space="preserve">May  9.4 1.5 66.4 24.0 </t>
  </si>
  <si>
    <t xml:space="preserve">Jun  12.7 1.5 61.4 28.6 </t>
  </si>
  <si>
    <t xml:space="preserve">Jul  15.1 1.1 49.4 16.3 </t>
  </si>
  <si>
    <t xml:space="preserve">Aug  15.1 1.5 44.1 27.7 </t>
  </si>
  <si>
    <t>Sep  11.4 1.2 48.6 23.1</t>
  </si>
  <si>
    <t>Oct   5.6 1.4 114.8 56.9</t>
  </si>
  <si>
    <t>Nov  -1.1 3.8 106.6 71.1</t>
  </si>
  <si>
    <t>Dec  -2.4 1.3 117.8 24.3</t>
  </si>
  <si>
    <t>Jan -5.7 3.7 94.9 52.5</t>
  </si>
  <si>
    <t>Feb -2.8 2.9 59.8 32.5</t>
  </si>
  <si>
    <t xml:space="preserve">Mar  2.0 2.0 55.7 19.8  </t>
  </si>
  <si>
    <t xml:space="preserve">Apr  7.5 1.3 50.2 25.4 </t>
  </si>
  <si>
    <t xml:space="preserve">May 12.7 1.7 57.3 23.9 </t>
  </si>
  <si>
    <t xml:space="preserve">Jun 17.2 1.4 67.1 28.6 </t>
  </si>
  <si>
    <t xml:space="preserve">Jul 19.8 1.1 62.4 27.5 </t>
  </si>
  <si>
    <t xml:space="preserve">Aug 19.4 1.1 64.0 22.3  </t>
  </si>
  <si>
    <t xml:space="preserve">Sep 14.2 1.3 87.8 44.7  </t>
  </si>
  <si>
    <t>Oct 7.5 1.3 117.2 45.8          .</t>
  </si>
  <si>
    <t xml:space="preserve">Nov -0.1 2.8 106 43.90  </t>
  </si>
  <si>
    <t>Dec -4.8 3.3 95.4 52.1</t>
  </si>
  <si>
    <t>Jan -6.5 4.0 58.28 47.35</t>
  </si>
  <si>
    <t>Feb -3.8 3.2 34.84 20.55</t>
  </si>
  <si>
    <t xml:space="preserve">Mar  0.4 2.1 30.24 9.10  </t>
  </si>
  <si>
    <t xml:space="preserve">Apr  5.3 1.3 29.70 17.7 </t>
  </si>
  <si>
    <t xml:space="preserve">May  9.7 1.8 46.12 18.7 </t>
  </si>
  <si>
    <t xml:space="preserve">Jun 13.5 1.5 63.52 26.58 </t>
  </si>
  <si>
    <t xml:space="preserve">Jul 15.6 1.1 55.86 23.76 </t>
  </si>
  <si>
    <t xml:space="preserve">Aug 15.2 1.1 49.52 14.14  </t>
  </si>
  <si>
    <t>Sep 10.8 1.4 59.28 31.49        .</t>
  </si>
  <si>
    <t>Oct  5.1 1.4 70.78 35.47        .</t>
  </si>
  <si>
    <t xml:space="preserve">Nov -1.5 3.0 64.80 29.80  </t>
  </si>
  <si>
    <t>Dec -5.1 3.5 55.30 35.67</t>
  </si>
  <si>
    <t>Jan -0.02 2.8 224.9 70.6</t>
  </si>
  <si>
    <t>Feb  1.2 2.1 148.1 74.8</t>
  </si>
  <si>
    <t xml:space="preserve">Mar  3.6 1.6 146.0 57.8  </t>
  </si>
  <si>
    <t xml:space="preserve">Apr  6.7 1.2 123.1 52.9 </t>
  </si>
  <si>
    <t xml:space="preserve">May 10.1 1.4  97.0 42.4 </t>
  </si>
  <si>
    <t xml:space="preserve">Jun 13.2 1.1  79.8 35.7 </t>
  </si>
  <si>
    <t xml:space="preserve">Jul 15.3 1.1  85.8 40.6 </t>
  </si>
  <si>
    <t xml:space="preserve">Aug 15.4 1.0 115.2 51.4  </t>
  </si>
  <si>
    <t>Sep 12.1 1.0 188.9 91.6         .</t>
  </si>
  <si>
    <t>Oct  7.5 1.0 281.9 82.4         .</t>
  </si>
  <si>
    <t xml:space="preserve">Nov  2.8 2.2 252.1 94.1  </t>
  </si>
  <si>
    <t>Dec  0.4 2.4 237.6 110.4</t>
  </si>
  <si>
    <t xml:space="preserve">4.505934 0 0.742953 </t>
  </si>
  <si>
    <t xml:space="preserve">1.411155 0 0.261218 </t>
  </si>
  <si>
    <t xml:space="preserve">3.7411 0 0.7971 </t>
  </si>
  <si>
    <t xml:space="preserve">1.1846 0 0.2302 </t>
  </si>
  <si>
    <t>7.1924 0 0.5523</t>
  </si>
  <si>
    <t xml:space="preserve">2.2068 0 0.3703 </t>
  </si>
  <si>
    <t xml:space="preserve">6.075 0 1.145 </t>
  </si>
  <si>
    <t xml:space="preserve">1.204 0 0.1732 </t>
  </si>
  <si>
    <r>
      <t xml:space="preserve">Delta plain gradient can be cited from Gottesfeld and Rabnett (2008) or measured in google earth. </t>
    </r>
    <r>
      <rPr>
        <sz val="12"/>
        <color rgb="FF24292E"/>
        <rFont val="Times New Roman"/>
        <family val="1"/>
      </rPr>
      <t>Gottesfeld and Rabnett (2008) have stated the average gradient at the mouth of the river to be between 0.0-0.1</t>
    </r>
    <r>
      <rPr>
        <i/>
        <sz val="12"/>
        <color rgb="FF24292E"/>
        <rFont val="Times New Roman"/>
        <family val="1"/>
      </rPr>
      <t>%</t>
    </r>
    <r>
      <rPr>
        <sz val="12"/>
        <color rgb="FF24292E"/>
        <rFont val="Times New Roman"/>
        <family val="1"/>
      </rPr>
      <t>. They later state that the average gradient upstream at Terrace (near the SBI river outlet) is at 0.05</t>
    </r>
    <r>
      <rPr>
        <i/>
        <sz val="12"/>
        <color rgb="FF24292E"/>
        <rFont val="Times New Roman"/>
        <family val="1"/>
      </rPr>
      <t>%</t>
    </r>
    <r>
      <rPr>
        <sz val="12"/>
        <color rgb="FF24292E"/>
        <rFont val="Times New Roman"/>
        <family val="1"/>
      </rPr>
      <t xml:space="preserve"> or approximately 0.4- 0.5 </t>
    </r>
    <r>
      <rPr>
        <i/>
        <sz val="12"/>
        <color rgb="FF24292E"/>
        <rFont val="Times New Roman"/>
        <family val="1"/>
      </rPr>
      <t xml:space="preserve">m/km </t>
    </r>
    <r>
      <rPr>
        <sz val="12"/>
        <color rgb="FF24292E"/>
        <rFont val="Times New Roman"/>
        <family val="1"/>
      </rPr>
      <t>(Gottesfeld and Rabnett, 2008).</t>
    </r>
    <r>
      <rPr>
        <sz val="12"/>
        <color theme="1"/>
        <rFont val="Times New Roman"/>
        <family val="1"/>
      </rPr>
      <t xml:space="preserve"> A value of 0.000333 m/m was measured using google earth arounf the Gootesfeld and Rabnett (2008) tidal limit between Kasiks and Kwinitsa (see map below). For SBI, a value of 0.0005 m/m was measured in google earth and cited in the literaure giving greater confidence in the grdient of the SBI river mouth. For SBC and the whole Skeena, the gradient at the final river mouth varies depending on where you define the river mouth and how tidally influenced the river is where you define the outlet. A value of 0.000333 was chosen of the whole Skeena since it was measured in google earth. However, +/-0.0001 m/m will be presented as an uncertainty around this estimate.  Further downstream (near wher the final tributary, Ecstall, joins the Skeena) Hoos (1975) has shown the high variability in the sea floor within the estuary. In google earth, the area around Ecstall (avoiding islands) produced a gradient around 0.0002 m/m. Thus, 0.000333+/- 0.0001 appears an appropraite range for capture the potential downstream (Ecstall) and upstream (Terrace) conditions from the tidal limit measurement. </t>
    </r>
  </si>
  <si>
    <r>
      <t xml:space="preserve">Hoos, L. M. (1975). </t>
    </r>
    <r>
      <rPr>
        <i/>
        <sz val="11"/>
        <color rgb="FF000000"/>
        <rFont val="Times New Roman"/>
        <family val="1"/>
      </rPr>
      <t>The Skeena River Estuary, Status of Environmental Knowledge to 1975: Report of the Estuary Working Group, Department of the Environment,</t>
    </r>
    <r>
      <rPr>
        <sz val="11"/>
        <color rgb="FF000000"/>
        <rFont val="Times New Roman"/>
        <family val="1"/>
      </rPr>
      <t xml:space="preserve"> Regional Board, Pacific Region (No. 3). Environment Canada.</t>
    </r>
  </si>
  <si>
    <t xml:space="preserve">The width and depth of the Skeena river Mouth was taken as close as available to the tidal limit (between Kasiks and Kwinitsa on the figure below) defined by Gootesfeld and Rabnett (2009) where there was still CHS estimates of depth available and where islands within the river remain permenantly above water and vegetated. The estimates of width and veocity aim to avoid the tidal flooded later reaches of the river. </t>
  </si>
  <si>
    <t>Kasiks is the upper tidal limit described by Gottesfeld and Rabnett (2008).</t>
  </si>
  <si>
    <t>Kwinitsa is near the point where downstream the Skeena flood plain becomes visually flooded by the tide and the islands become unvegetated. Below Kwinitsa, the Skeena becomes much wider and deeper due to siginficant tidal inundation.</t>
  </si>
  <si>
    <t xml:space="preserve">Ecstall is the final tributary of the Skeena that is highly inundated. Channel width and depth near Ecstall was not used for the Skeena river mouth due to heavy tidal influence. </t>
  </si>
  <si>
    <t>Historic and Future</t>
  </si>
  <si>
    <t>Dominant Lithology Cover</t>
  </si>
  <si>
    <t>Error/Uncertainty</t>
  </si>
  <si>
    <t>Range (Dominant Cover +/- closest 0.5 value)</t>
  </si>
  <si>
    <t>2-1.5</t>
  </si>
  <si>
    <t>1-1.5</t>
  </si>
  <si>
    <t>2-1.</t>
  </si>
  <si>
    <t>plus 0.5</t>
  </si>
  <si>
    <t>minus 0.5</t>
  </si>
  <si>
    <t>plus/minus 0.5</t>
  </si>
  <si>
    <t xml:space="preserve">Based on the Syvitski and Milliman (2007) and Fulton (1995) maps, one would expect the lithology factor to fall between 1-2 with a higher values in the interoir subbasin compared to the coastal.  The resolution of the  Syvitski and Milliman (2007) is to the nearest 0.5 lithology factor. Thus, the lithology factor for the interior could range between 1.5-2 and for the coast between 1-1.5. Therefore, the lithology factor of 2 was chosen with the difference between the results and the 1.5 scenarios used to describe the potential error within the text. Further comparison and error calculation using sediment concentration data is shown in the 2nd supplmentary materials with the validation and error calculation. </t>
  </si>
  <si>
    <t xml:space="preserve">Lithology factor does not impact discharge. Please see the validation/error calculation to see a comparison of lithology types to sediment concentration data. </t>
  </si>
  <si>
    <t>ECCC</t>
  </si>
  <si>
    <t>Future/Current (2011-2100 using GCMS) vs Historic/Reference Period (1981-2010)</t>
  </si>
  <si>
    <t>RCP 4.5 (2011-2040)</t>
  </si>
  <si>
    <t xml:space="preserve"> RCP 4.5 (2041-2070)</t>
  </si>
  <si>
    <t>RCP 4.5 (2071-2100)</t>
  </si>
  <si>
    <t>RCP 8.5 (2011-2040)</t>
  </si>
  <si>
    <t xml:space="preserve"> RCP 8.5 (2041-2070)</t>
  </si>
  <si>
    <t>RCP 8.5 (2071-2100)</t>
  </si>
  <si>
    <t>1981-2010</t>
  </si>
  <si>
    <t>25) Reference Period</t>
  </si>
  <si>
    <t>SEE GITHUB FOR ALL CLIMATE INPUT EXAMPLES (2 GCMs and 2 RCPS for 3 time periods)</t>
  </si>
  <si>
    <t>1792.45 1.47</t>
  </si>
  <si>
    <t>1836.55 1.47</t>
  </si>
  <si>
    <t>1700.55 1.47</t>
  </si>
  <si>
    <t>1993.55 1.47</t>
  </si>
  <si>
    <t>1656.45 1.47</t>
  </si>
  <si>
    <t>1949.45 1.47</t>
  </si>
  <si>
    <t>1612.35 3.06</t>
  </si>
  <si>
    <t>1905.35 3.06</t>
  </si>
  <si>
    <t>1748.35 3.06</t>
  </si>
  <si>
    <t>1704.15 3.06</t>
  </si>
  <si>
    <t>1997.15 3.06</t>
  </si>
  <si>
    <t>1840.15 3.06</t>
  </si>
  <si>
    <t>1795.95 3.06</t>
  </si>
  <si>
    <t>2088.95 3.06</t>
  </si>
  <si>
    <t>1931.95 3.06</t>
  </si>
  <si>
    <t xml:space="preserve">Inputs and their values are listed for the interior, coastal, and whole Skeena basin for the Historical (1981-2010) Epoch (highlighted in yellow for clarity). Please see github (https://github.com/awild21/SkeenaHydroTrend) for all input files.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</si>
</sst>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5" x14ac:knownFonts="1">
    <font>
      <sz val="12"/>
      <color theme="1"/>
      <name val="Calibri"/>
      <family val="2"/>
      <scheme val="minor"/>
    </font>
    <font>
      <b/>
      <sz val="12"/>
      <color theme="1"/>
      <name val="Calibri"/>
      <family val="2"/>
      <scheme val="minor"/>
    </font>
    <font>
      <sz val="8"/>
      <name val="Calibri"/>
      <family val="2"/>
      <scheme val="minor"/>
    </font>
    <font>
      <sz val="12"/>
      <color theme="1"/>
      <name val="Times New Roman"/>
      <family val="1"/>
    </font>
    <font>
      <i/>
      <sz val="12"/>
      <color theme="1"/>
      <name val="Calibri"/>
      <family val="2"/>
      <scheme val="minor"/>
    </font>
    <font>
      <sz val="12"/>
      <color rgb="FF000000"/>
      <name val="Times New Roman"/>
      <family val="1"/>
    </font>
    <font>
      <i/>
      <sz val="12"/>
      <color rgb="FF000000"/>
      <name val="Times New Roman"/>
      <family val="1"/>
    </font>
    <font>
      <sz val="12"/>
      <color rgb="FF000000"/>
      <name val="Calibri"/>
      <family val="2"/>
      <scheme val="minor"/>
    </font>
    <font>
      <sz val="12"/>
      <color rgb="FF24292E"/>
      <name val="Times New Roman"/>
      <family val="1"/>
    </font>
    <font>
      <sz val="11"/>
      <color rgb="FF24292E"/>
      <name val="Calibri"/>
      <family val="2"/>
      <scheme val="minor"/>
    </font>
    <font>
      <i/>
      <sz val="12"/>
      <color rgb="FF24292E"/>
      <name val="Times New Roman"/>
      <family val="1"/>
    </font>
    <font>
      <sz val="12"/>
      <color rgb="FF26292E"/>
      <name val="Times New Roman"/>
      <family val="1"/>
    </font>
    <font>
      <i/>
      <sz val="11"/>
      <color rgb="FF1F3864"/>
      <name val="Times New Roman"/>
      <family val="1"/>
    </font>
    <font>
      <sz val="11"/>
      <color rgb="FF1F3864"/>
      <name val="Times New Roman"/>
      <family val="1"/>
    </font>
    <font>
      <i/>
      <sz val="12"/>
      <color rgb="FF2F5496"/>
      <name val="Times New Roman"/>
      <family val="1"/>
    </font>
    <font>
      <sz val="12"/>
      <color rgb="FF2F5496"/>
      <name val="Times New Roman"/>
      <family val="1"/>
    </font>
    <font>
      <sz val="11"/>
      <color rgb="FF000000"/>
      <name val="Calibri"/>
      <family val="2"/>
      <scheme val="minor"/>
    </font>
    <font>
      <sz val="11"/>
      <color theme="1"/>
      <name val="Calibri"/>
      <family val="2"/>
      <scheme val="minor"/>
    </font>
    <font>
      <u/>
      <sz val="12"/>
      <color theme="10"/>
      <name val="Calibri"/>
      <family val="2"/>
      <scheme val="minor"/>
    </font>
    <font>
      <sz val="11"/>
      <color rgb="FF000000"/>
      <name val="Times New Roman"/>
      <family val="1"/>
    </font>
    <font>
      <i/>
      <sz val="11"/>
      <color rgb="FF000000"/>
      <name val="Times New Roman"/>
      <family val="1"/>
    </font>
    <font>
      <sz val="10"/>
      <color rgb="FF000000"/>
      <name val="Times New Roman"/>
      <family val="1"/>
    </font>
    <font>
      <sz val="12"/>
      <color rgb="FF222222"/>
      <name val="Times New Roman"/>
      <family val="1"/>
    </font>
    <font>
      <sz val="12"/>
      <color rgb="FF323232"/>
      <name val="Times New Roman"/>
      <family val="1"/>
    </font>
    <font>
      <i/>
      <sz val="12"/>
      <color rgb="FF222222"/>
      <name val="Times New Roman"/>
      <family val="1"/>
    </font>
    <font>
      <sz val="12"/>
      <color theme="1"/>
      <name val="Menlo"/>
      <family val="2"/>
    </font>
    <font>
      <sz val="11"/>
      <color rgb="FF222222"/>
      <name val="Times New Roman"/>
      <family val="1"/>
    </font>
    <font>
      <i/>
      <sz val="11"/>
      <color rgb="FF222222"/>
      <name val="Times New Roman"/>
      <family val="1"/>
    </font>
    <font>
      <sz val="10"/>
      <color rgb="FF222222"/>
      <name val="Times New Roman"/>
      <family val="1"/>
    </font>
    <font>
      <sz val="10"/>
      <color theme="1"/>
      <name val="Courier"/>
      <family val="1"/>
    </font>
    <font>
      <i/>
      <sz val="12"/>
      <color theme="1"/>
      <name val="Times New Roman"/>
      <family val="1"/>
    </font>
    <font>
      <sz val="12"/>
      <color rgb="FF333333"/>
      <name val="Calibri"/>
      <family val="2"/>
      <scheme val="minor"/>
    </font>
    <font>
      <b/>
      <sz val="12"/>
      <color theme="1"/>
      <name val="Times New Roman"/>
      <family val="1"/>
    </font>
    <font>
      <b/>
      <sz val="11"/>
      <color theme="1"/>
      <name val="Calibri"/>
      <family val="2"/>
      <scheme val="minor"/>
    </font>
    <font>
      <b/>
      <sz val="12"/>
      <color rgb="FF000000"/>
      <name val="Calibri"/>
      <family val="2"/>
      <scheme val="minor"/>
    </font>
  </fonts>
  <fills count="6">
    <fill>
      <patternFill patternType="none"/>
    </fill>
    <fill>
      <patternFill patternType="gray125"/>
    </fill>
    <fill>
      <patternFill patternType="solid">
        <fgColor theme="7" tint="0.79998168889431442"/>
        <bgColor indexed="64"/>
      </patternFill>
    </fill>
    <fill>
      <patternFill patternType="solid">
        <fgColor rgb="FFFFF2CC"/>
        <bgColor rgb="FF000000"/>
      </patternFill>
    </fill>
    <fill>
      <patternFill patternType="solid">
        <fgColor theme="7" tint="0.79998168889431442"/>
        <bgColor rgb="FF000000"/>
      </patternFill>
    </fill>
    <fill>
      <patternFill patternType="solid">
        <fgColor theme="5" tint="0.79998168889431442"/>
        <bgColor indexed="64"/>
      </patternFill>
    </fill>
  </fills>
  <borders count="19">
    <border>
      <left/>
      <right/>
      <top/>
      <bottom/>
      <diagonal/>
    </border>
    <border>
      <left/>
      <right/>
      <top/>
      <bottom style="medium">
        <color indexed="64"/>
      </bottom>
      <diagonal/>
    </border>
    <border>
      <left/>
      <right/>
      <top style="medium">
        <color indexed="64"/>
      </top>
      <bottom style="thin">
        <color indexed="64"/>
      </bottom>
      <diagonal/>
    </border>
    <border>
      <left style="medium">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style="thin">
        <color indexed="64"/>
      </right>
      <top style="medium">
        <color indexed="64"/>
      </top>
      <bottom style="thin">
        <color indexed="64"/>
      </bottom>
      <diagonal/>
    </border>
    <border>
      <left/>
      <right style="thin">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thin">
        <color indexed="64"/>
      </bottom>
      <diagonal/>
    </border>
    <border>
      <left/>
      <right style="medium">
        <color indexed="64"/>
      </right>
      <top style="medium">
        <color indexed="64"/>
      </top>
      <bottom style="thin">
        <color indexed="64"/>
      </bottom>
      <diagonal/>
    </border>
  </borders>
  <cellStyleXfs count="2">
    <xf numFmtId="0" fontId="0" fillId="0" borderId="0"/>
    <xf numFmtId="0" fontId="18" fillId="0" borderId="0" applyNumberFormat="0" applyFill="0" applyBorder="0" applyAlignment="0" applyProtection="0"/>
  </cellStyleXfs>
  <cellXfs count="94">
    <xf numFmtId="0" fontId="0" fillId="0" borderId="0" xfId="0"/>
    <xf numFmtId="0" fontId="3" fillId="0" borderId="0" xfId="0" applyFont="1"/>
    <xf numFmtId="0" fontId="0" fillId="0" borderId="1" xfId="0" applyBorder="1"/>
    <xf numFmtId="0" fontId="4" fillId="0" borderId="2" xfId="0" applyFont="1" applyBorder="1" applyAlignment="1">
      <alignment horizontal="center"/>
    </xf>
    <xf numFmtId="0" fontId="0" fillId="2" borderId="0" xfId="0" applyFill="1"/>
    <xf numFmtId="0" fontId="4" fillId="2" borderId="2" xfId="0" applyFont="1" applyFill="1" applyBorder="1" applyAlignment="1">
      <alignment horizontal="center"/>
    </xf>
    <xf numFmtId="0" fontId="5" fillId="0" borderId="0" xfId="0" applyFont="1"/>
    <xf numFmtId="0" fontId="4" fillId="0" borderId="0" xfId="0" applyFont="1" applyAlignment="1">
      <alignment horizontal="center"/>
    </xf>
    <xf numFmtId="0" fontId="7" fillId="0" borderId="0" xfId="0" applyFont="1"/>
    <xf numFmtId="0" fontId="8" fillId="0" borderId="0" xfId="0" applyFont="1"/>
    <xf numFmtId="0" fontId="1" fillId="0" borderId="0" xfId="0" applyFont="1"/>
    <xf numFmtId="0" fontId="8" fillId="0" borderId="0" xfId="0" applyFont="1" applyAlignment="1">
      <alignment vertical="center"/>
    </xf>
    <xf numFmtId="0" fontId="3" fillId="0" borderId="3" xfId="0" applyFont="1" applyBorder="1" applyAlignment="1">
      <alignment vertical="center" wrapText="1"/>
    </xf>
    <xf numFmtId="0" fontId="1" fillId="0" borderId="4" xfId="0" applyFont="1" applyBorder="1"/>
    <xf numFmtId="0" fontId="1" fillId="0" borderId="5" xfId="0" applyFont="1" applyBorder="1"/>
    <xf numFmtId="0" fontId="0" fillId="0" borderId="5" xfId="0" applyBorder="1"/>
    <xf numFmtId="0" fontId="0" fillId="0" borderId="6" xfId="0" applyBorder="1"/>
    <xf numFmtId="0" fontId="0" fillId="0" borderId="7" xfId="0" applyBorder="1"/>
    <xf numFmtId="0" fontId="0" fillId="0" borderId="8" xfId="0" applyBorder="1"/>
    <xf numFmtId="0" fontId="0" fillId="2" borderId="7" xfId="0" applyFill="1" applyBorder="1"/>
    <xf numFmtId="0" fontId="0" fillId="0" borderId="10" xfId="0" applyBorder="1"/>
    <xf numFmtId="0" fontId="0" fillId="0" borderId="11" xfId="0" applyBorder="1"/>
    <xf numFmtId="0" fontId="4" fillId="0" borderId="12" xfId="0" applyFont="1" applyBorder="1" applyAlignment="1">
      <alignment horizontal="center"/>
    </xf>
    <xf numFmtId="0" fontId="0" fillId="0" borderId="13" xfId="0" applyBorder="1"/>
    <xf numFmtId="0" fontId="0" fillId="0" borderId="9" xfId="0" applyBorder="1"/>
    <xf numFmtId="0" fontId="12" fillId="0" borderId="0" xfId="0" applyFont="1" applyAlignment="1">
      <alignment vertical="center"/>
    </xf>
    <xf numFmtId="0" fontId="14" fillId="0" borderId="0" xfId="0" applyFont="1" applyAlignment="1">
      <alignment vertical="center"/>
    </xf>
    <xf numFmtId="0" fontId="16" fillId="0" borderId="0" xfId="0" applyFont="1"/>
    <xf numFmtId="0" fontId="17" fillId="0" borderId="0" xfId="0" applyFont="1" applyAlignment="1">
      <alignment vertical="center" wrapText="1"/>
    </xf>
    <xf numFmtId="0" fontId="19" fillId="0" borderId="0" xfId="0" applyFont="1" applyAlignment="1">
      <alignment vertical="center"/>
    </xf>
    <xf numFmtId="0" fontId="5" fillId="0" borderId="0" xfId="0" applyFont="1" applyAlignment="1">
      <alignment horizontal="left" vertical="center" indent="3"/>
    </xf>
    <xf numFmtId="0" fontId="18" fillId="0" borderId="0" xfId="1" applyAlignment="1">
      <alignment vertical="center"/>
    </xf>
    <xf numFmtId="0" fontId="22" fillId="0" borderId="0" xfId="0" applyFont="1" applyAlignment="1">
      <alignment horizontal="left" vertical="center" indent="4"/>
    </xf>
    <xf numFmtId="0" fontId="3" fillId="0" borderId="0" xfId="0" applyFont="1" applyAlignment="1">
      <alignment horizontal="left" vertical="center" indent="4"/>
    </xf>
    <xf numFmtId="0" fontId="22" fillId="0" borderId="0" xfId="0" applyFont="1" applyAlignment="1">
      <alignment horizontal="left" vertical="center" indent="3"/>
    </xf>
    <xf numFmtId="0" fontId="8" fillId="2" borderId="0" xfId="0" applyFont="1" applyFill="1"/>
    <xf numFmtId="0" fontId="3" fillId="2" borderId="0" xfId="0" applyFont="1" applyFill="1"/>
    <xf numFmtId="0" fontId="3" fillId="2" borderId="3" xfId="0" applyFont="1" applyFill="1" applyBorder="1" applyAlignment="1">
      <alignment vertical="center" wrapText="1"/>
    </xf>
    <xf numFmtId="0" fontId="25" fillId="0" borderId="0" xfId="0" applyFont="1"/>
    <xf numFmtId="0" fontId="3" fillId="2" borderId="16" xfId="0" applyFont="1" applyFill="1" applyBorder="1" applyAlignment="1">
      <alignment vertical="center" wrapText="1"/>
    </xf>
    <xf numFmtId="11" fontId="3" fillId="0" borderId="0" xfId="0" applyNumberFormat="1" applyFont="1" applyAlignment="1">
      <alignment vertical="center" wrapText="1"/>
    </xf>
    <xf numFmtId="0" fontId="0" fillId="0" borderId="4" xfId="0" applyBorder="1"/>
    <xf numFmtId="11" fontId="3" fillId="0" borderId="5" xfId="0" applyNumberFormat="1" applyFont="1" applyBorder="1" applyAlignment="1">
      <alignment vertical="center" wrapText="1"/>
    </xf>
    <xf numFmtId="0" fontId="7" fillId="0" borderId="7" xfId="0" applyFont="1" applyBorder="1"/>
    <xf numFmtId="0" fontId="7" fillId="3" borderId="7" xfId="0" applyFont="1" applyFill="1" applyBorder="1"/>
    <xf numFmtId="0" fontId="7" fillId="0" borderId="4" xfId="0" applyFont="1" applyBorder="1"/>
    <xf numFmtId="0" fontId="3" fillId="0" borderId="5" xfId="0" applyFont="1" applyBorder="1"/>
    <xf numFmtId="0" fontId="3" fillId="2" borderId="9" xfId="0" applyFont="1" applyFill="1" applyBorder="1"/>
    <xf numFmtId="11" fontId="3" fillId="2" borderId="17" xfId="0" applyNumberFormat="1" applyFont="1" applyFill="1" applyBorder="1" applyAlignment="1">
      <alignment vertical="center" wrapText="1"/>
    </xf>
    <xf numFmtId="11" fontId="3" fillId="2" borderId="18" xfId="0" applyNumberFormat="1" applyFont="1" applyFill="1" applyBorder="1" applyAlignment="1">
      <alignment vertical="center" wrapText="1"/>
    </xf>
    <xf numFmtId="0" fontId="7" fillId="4" borderId="7" xfId="0" applyFont="1" applyFill="1" applyBorder="1"/>
    <xf numFmtId="11" fontId="3" fillId="2" borderId="0" xfId="0" applyNumberFormat="1" applyFont="1" applyFill="1" applyAlignment="1">
      <alignment vertical="center" wrapText="1"/>
    </xf>
    <xf numFmtId="0" fontId="3" fillId="2" borderId="7" xfId="0" applyFont="1" applyFill="1" applyBorder="1"/>
    <xf numFmtId="0" fontId="8" fillId="0" borderId="0" xfId="0" applyFont="1" applyAlignment="1">
      <alignment horizontal="center" vertical="center"/>
    </xf>
    <xf numFmtId="0" fontId="9" fillId="0" borderId="0" xfId="0" applyFont="1"/>
    <xf numFmtId="0" fontId="22" fillId="0" borderId="7" xfId="0" applyFont="1" applyBorder="1" applyAlignment="1">
      <alignment horizontal="left" vertical="center" indent="3"/>
    </xf>
    <xf numFmtId="0" fontId="5" fillId="0" borderId="7" xfId="0" applyFont="1" applyBorder="1" applyAlignment="1">
      <alignment horizontal="left" vertical="center" indent="3"/>
    </xf>
    <xf numFmtId="0" fontId="26" fillId="0" borderId="0" xfId="0" applyFont="1" applyAlignment="1">
      <alignment vertical="center"/>
    </xf>
    <xf numFmtId="0" fontId="1" fillId="2" borderId="0" xfId="0" applyFont="1" applyFill="1"/>
    <xf numFmtId="0" fontId="14" fillId="0" borderId="7" xfId="0" applyFont="1" applyBorder="1" applyAlignment="1">
      <alignment vertical="center"/>
    </xf>
    <xf numFmtId="0" fontId="19" fillId="0" borderId="7" xfId="0" applyFont="1" applyBorder="1" applyAlignment="1">
      <alignment vertical="center"/>
    </xf>
    <xf numFmtId="0" fontId="29" fillId="0" borderId="0" xfId="0" applyFont="1"/>
    <xf numFmtId="3" fontId="7" fillId="0" borderId="0" xfId="0" applyNumberFormat="1" applyFont="1"/>
    <xf numFmtId="0" fontId="31" fillId="0" borderId="0" xfId="0" applyFont="1"/>
    <xf numFmtId="0" fontId="3" fillId="2" borderId="0" xfId="0" applyFont="1" applyFill="1" applyAlignment="1">
      <alignment vertical="center" wrapText="1"/>
    </xf>
    <xf numFmtId="0" fontId="3" fillId="0" borderId="4" xfId="0" applyFont="1" applyBorder="1"/>
    <xf numFmtId="0" fontId="3" fillId="0" borderId="9" xfId="0" applyFont="1" applyBorder="1"/>
    <xf numFmtId="0" fontId="3" fillId="2" borderId="10" xfId="0" applyFont="1" applyFill="1" applyBorder="1" applyAlignment="1">
      <alignment vertical="center" wrapText="1"/>
    </xf>
    <xf numFmtId="11" fontId="3" fillId="2" borderId="10" xfId="0" applyNumberFormat="1" applyFont="1" applyFill="1" applyBorder="1" applyAlignment="1">
      <alignment vertical="center" wrapText="1"/>
    </xf>
    <xf numFmtId="0" fontId="19" fillId="0" borderId="9" xfId="0" applyFont="1" applyBorder="1" applyAlignment="1">
      <alignment vertical="center"/>
    </xf>
    <xf numFmtId="0" fontId="3" fillId="2" borderId="10" xfId="0" applyFont="1" applyFill="1" applyBorder="1"/>
    <xf numFmtId="0" fontId="3" fillId="2" borderId="17" xfId="0" applyFont="1" applyFill="1" applyBorder="1" applyAlignment="1">
      <alignment vertical="center" wrapText="1"/>
    </xf>
    <xf numFmtId="0" fontId="3" fillId="0" borderId="0" xfId="0" applyFont="1" applyAlignment="1">
      <alignment vertical="center" wrapText="1"/>
    </xf>
    <xf numFmtId="3" fontId="0" fillId="0" borderId="0" xfId="0" applyNumberFormat="1"/>
    <xf numFmtId="0" fontId="4" fillId="5" borderId="2" xfId="0" applyFont="1" applyFill="1" applyBorder="1" applyAlignment="1">
      <alignment horizontal="center"/>
    </xf>
    <xf numFmtId="0" fontId="0" fillId="5" borderId="0" xfId="0" applyFill="1"/>
    <xf numFmtId="0" fontId="1" fillId="2" borderId="7" xfId="0" applyFont="1" applyFill="1" applyBorder="1"/>
    <xf numFmtId="0" fontId="1" fillId="2" borderId="8" xfId="0" applyFont="1" applyFill="1" applyBorder="1"/>
    <xf numFmtId="0" fontId="1" fillId="2" borderId="9" xfId="0" applyFont="1" applyFill="1" applyBorder="1"/>
    <xf numFmtId="0" fontId="1" fillId="2" borderId="10" xfId="0" applyFont="1" applyFill="1" applyBorder="1"/>
    <xf numFmtId="0" fontId="1" fillId="2" borderId="11" xfId="0" applyFont="1" applyFill="1" applyBorder="1"/>
    <xf numFmtId="0" fontId="32" fillId="0" borderId="0" xfId="0" applyFont="1"/>
    <xf numFmtId="0" fontId="32" fillId="2" borderId="14" xfId="0" applyFont="1" applyFill="1" applyBorder="1" applyAlignment="1">
      <alignment vertical="center" wrapText="1"/>
    </xf>
    <xf numFmtId="0" fontId="32" fillId="2" borderId="0" xfId="0" applyFont="1" applyFill="1" applyAlignment="1">
      <alignment vertical="center"/>
    </xf>
    <xf numFmtId="0" fontId="32" fillId="2" borderId="15" xfId="0" applyFont="1" applyFill="1" applyBorder="1" applyAlignment="1">
      <alignment vertical="center" wrapText="1"/>
    </xf>
    <xf numFmtId="0" fontId="32" fillId="2" borderId="0" xfId="0" applyFont="1" applyFill="1"/>
    <xf numFmtId="0" fontId="32" fillId="2" borderId="0" xfId="0" applyFont="1" applyFill="1" applyAlignment="1">
      <alignment vertical="center" wrapText="1"/>
    </xf>
    <xf numFmtId="0" fontId="33" fillId="2" borderId="0" xfId="0" applyFont="1" applyFill="1" applyAlignment="1">
      <alignment vertical="center" wrapText="1"/>
    </xf>
    <xf numFmtId="0" fontId="32" fillId="0" borderId="0" xfId="0" applyFont="1" applyAlignment="1">
      <alignment vertical="center" wrapText="1"/>
    </xf>
    <xf numFmtId="0" fontId="33" fillId="0" borderId="0" xfId="0" applyFont="1" applyAlignment="1">
      <alignment vertical="center" wrapText="1"/>
    </xf>
    <xf numFmtId="0" fontId="34" fillId="0" borderId="0" xfId="0" applyFont="1"/>
    <xf numFmtId="2" fontId="0" fillId="2" borderId="0" xfId="0" applyNumberFormat="1" applyFill="1"/>
    <xf numFmtId="0" fontId="25" fillId="2" borderId="0" xfId="0" applyFont="1" applyFill="1"/>
    <xf numFmtId="0" fontId="32" fillId="2" borderId="0" xfId="0" applyFont="1" applyFill="1" applyAlignment="1">
      <alignment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4.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emf"/><Relationship Id="rId2" Type="http://schemas.openxmlformats.org/officeDocument/2006/relationships/image" Target="../media/image16.png"/><Relationship Id="rId1" Type="http://schemas.openxmlformats.org/officeDocument/2006/relationships/image" Target="../media/image1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7.emf"/></Relationships>
</file>

<file path=xl/drawings/_rels/drawing2.xml.rels><?xml version="1.0" encoding="UTF-8" standalone="yes"?>
<Relationships xmlns="http://schemas.openxmlformats.org/package/2006/relationships"><Relationship Id="rId1" Type="http://schemas.openxmlformats.org/officeDocument/2006/relationships/image" Target="../media/image2.emf"/></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2.emf"/><Relationship Id="rId1" Type="http://schemas.openxmlformats.org/officeDocument/2006/relationships/image" Target="../media/image3.emf"/></Relationships>
</file>

<file path=xl/drawings/_rels/drawing4.xml.rels><?xml version="1.0" encoding="UTF-8" standalone="yes"?>
<Relationships xmlns="http://schemas.openxmlformats.org/package/2006/relationships"><Relationship Id="rId1" Type="http://schemas.openxmlformats.org/officeDocument/2006/relationships/image" Target="../media/image2.emf"/></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1" Type="http://schemas.openxmlformats.org/officeDocument/2006/relationships/image" Target="../media/image2.emf"/></Relationships>
</file>

<file path=xl/drawings/_rels/drawing8.xml.rels><?xml version="1.0" encoding="UTF-8" standalone="yes"?>
<Relationships xmlns="http://schemas.openxmlformats.org/package/2006/relationships"><Relationship Id="rId1" Type="http://schemas.openxmlformats.org/officeDocument/2006/relationships/image" Target="../media/image7.png"/></Relationships>
</file>

<file path=xl/drawings/_rels/drawing9.xml.rels><?xml version="1.0" encoding="UTF-8" standalone="yes"?>
<Relationships xmlns="http://schemas.openxmlformats.org/package/2006/relationships"><Relationship Id="rId3" Type="http://schemas.openxmlformats.org/officeDocument/2006/relationships/image" Target="../media/image10.emf"/><Relationship Id="rId2" Type="http://schemas.openxmlformats.org/officeDocument/2006/relationships/image" Target="../media/image9.emf"/><Relationship Id="rId1" Type="http://schemas.openxmlformats.org/officeDocument/2006/relationships/image" Target="../media/image8.emf"/><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10</xdr:row>
      <xdr:rowOff>0</xdr:rowOff>
    </xdr:from>
    <xdr:to>
      <xdr:col>0</xdr:col>
      <xdr:colOff>4343400</xdr:colOff>
      <xdr:row>32</xdr:row>
      <xdr:rowOff>178562</xdr:rowOff>
    </xdr:to>
    <xdr:pic>
      <xdr:nvPicPr>
        <xdr:cNvPr id="2" name="Picture 1">
          <a:extLst>
            <a:ext uri="{FF2B5EF4-FFF2-40B4-BE49-F238E27FC236}">
              <a16:creationId xmlns:a16="http://schemas.microsoft.com/office/drawing/2014/main" id="{F696758D-E9AE-4FDE-9FC1-A2BBF52512F1}"/>
            </a:ext>
          </a:extLst>
        </xdr:cNvPr>
        <xdr:cNvPicPr>
          <a:picLocks noChangeAspect="1"/>
        </xdr:cNvPicPr>
      </xdr:nvPicPr>
      <xdr:blipFill rotWithShape="1">
        <a:blip xmlns:r="http://schemas.openxmlformats.org/officeDocument/2006/relationships" r:embed="rId1"/>
        <a:srcRect t="2698" b="1669"/>
        <a:stretch/>
      </xdr:blipFill>
      <xdr:spPr>
        <a:xfrm>
          <a:off x="0" y="2032000"/>
          <a:ext cx="4343400" cy="4648962"/>
        </a:xfrm>
        <a:prstGeom prst="rect">
          <a:avLst/>
        </a:prstGeom>
      </xdr:spPr>
    </xdr:pic>
    <xdr:clientData/>
  </xdr:twoCellAnchor>
  <xdr:twoCellAnchor>
    <xdr:from>
      <xdr:col>0</xdr:col>
      <xdr:colOff>0</xdr:colOff>
      <xdr:row>32</xdr:row>
      <xdr:rowOff>190500</xdr:rowOff>
    </xdr:from>
    <xdr:to>
      <xdr:col>2</xdr:col>
      <xdr:colOff>749300</xdr:colOff>
      <xdr:row>35</xdr:row>
      <xdr:rowOff>63500</xdr:rowOff>
    </xdr:to>
    <xdr:sp macro="" textlink="">
      <xdr:nvSpPr>
        <xdr:cNvPr id="3" name="Text Box 2">
          <a:extLst>
            <a:ext uri="{FF2B5EF4-FFF2-40B4-BE49-F238E27FC236}">
              <a16:creationId xmlns:a16="http://schemas.microsoft.com/office/drawing/2014/main" id="{305BFDED-C36E-54E7-121F-FC745AC1F5AB}"/>
            </a:ext>
          </a:extLst>
        </xdr:cNvPr>
        <xdr:cNvSpPr txBox="1">
          <a:spLocks noChangeArrowheads="1"/>
        </xdr:cNvSpPr>
      </xdr:nvSpPr>
      <xdr:spPr bwMode="auto">
        <a:xfrm>
          <a:off x="0" y="6692900"/>
          <a:ext cx="3479800" cy="482600"/>
        </a:xfrm>
        <a:prstGeom prst="rect">
          <a:avLst/>
        </a:prstGeom>
        <a:noFill/>
        <a:ln w="9525">
          <a:noFill/>
          <a:miter lim="800000"/>
          <a:headEnd/>
          <a:tailEnd/>
        </a:ln>
      </xdr:spPr>
      <xdr:txBody>
        <a:bodyPr rot="0" vert="horz" wrap="square" lIns="91440" tIns="45720" rIns="91440" bIns="45720" anchor="t" anchorCtr="0">
          <a:noAutofit/>
        </a:bodyPr>
        <a:lstStyle/>
        <a:p>
          <a:pPr>
            <a:lnSpc>
              <a:spcPct val="107000"/>
            </a:lnSpc>
            <a:spcAft>
              <a:spcPts val="800"/>
            </a:spcAft>
          </a:pPr>
          <a:r>
            <a:rPr lang="en-US" sz="1100" b="1">
              <a:solidFill>
                <a:srgbClr val="1F3864"/>
              </a:solidFill>
              <a:effectLst/>
              <a:latin typeface="Times New Roman" panose="02020603050405020304" pitchFamily="18" charset="0"/>
              <a:ea typeface="Calibri" panose="020F0502020204030204" pitchFamily="34" charset="0"/>
              <a:cs typeface="Times New Roman" panose="02020603050405020304" pitchFamily="18" charset="0"/>
            </a:rPr>
            <a:t>Sediment Plume of the Skeena Estuary</a:t>
          </a:r>
        </a:p>
        <a:p>
          <a:pPr>
            <a:lnSpc>
              <a:spcPct val="107000"/>
            </a:lnSpc>
            <a:spcAft>
              <a:spcPts val="800"/>
            </a:spcAft>
          </a:pPr>
          <a:r>
            <a:rPr lang="en-US" sz="1100" b="1">
              <a:solidFill>
                <a:srgbClr val="1F3864"/>
              </a:solidFill>
              <a:effectLst/>
              <a:latin typeface="Times New Roman" panose="02020603050405020304" pitchFamily="18" charset="0"/>
              <a:ea typeface="Calibri" panose="020F0502020204030204" pitchFamily="34" charset="0"/>
              <a:cs typeface="Times New Roman" panose="02020603050405020304" pitchFamily="18" charset="0"/>
            </a:rPr>
            <a:t> </a:t>
          </a:r>
          <a:r>
            <a:rPr lang="en-US" sz="1100">
              <a:solidFill>
                <a:srgbClr val="1F3864"/>
              </a:solidFill>
              <a:effectLst/>
              <a:latin typeface="Times New Roman" panose="02020603050405020304" pitchFamily="18" charset="0"/>
              <a:ea typeface="Calibri" panose="020F0502020204030204" pitchFamily="34" charset="0"/>
              <a:cs typeface="Times New Roman" panose="02020603050405020304" pitchFamily="18" charset="0"/>
            </a:rPr>
            <a:t>(Google Earth 1997 Historic Imagery)</a:t>
          </a:r>
          <a:endParaRPr lang="en-CA" sz="1100">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23</xdr:row>
      <xdr:rowOff>101600</xdr:rowOff>
    </xdr:from>
    <xdr:to>
      <xdr:col>1</xdr:col>
      <xdr:colOff>635000</xdr:colOff>
      <xdr:row>36</xdr:row>
      <xdr:rowOff>165100</xdr:rowOff>
    </xdr:to>
    <xdr:grpSp>
      <xdr:nvGrpSpPr>
        <xdr:cNvPr id="4" name="Group 3">
          <a:extLst>
            <a:ext uri="{FF2B5EF4-FFF2-40B4-BE49-F238E27FC236}">
              <a16:creationId xmlns:a16="http://schemas.microsoft.com/office/drawing/2014/main" id="{00000000-0008-0000-0D00-000004000000}"/>
            </a:ext>
          </a:extLst>
        </xdr:cNvPr>
        <xdr:cNvGrpSpPr/>
      </xdr:nvGrpSpPr>
      <xdr:grpSpPr>
        <a:xfrm>
          <a:off x="0" y="5080000"/>
          <a:ext cx="2971800" cy="2705100"/>
          <a:chOff x="0" y="4267200"/>
          <a:chExt cx="2476500" cy="2705100"/>
        </a:xfrm>
      </xdr:grpSpPr>
      <xdr:pic>
        <xdr:nvPicPr>
          <xdr:cNvPr id="2" name="Picture 2">
            <a:extLst>
              <a:ext uri="{FF2B5EF4-FFF2-40B4-BE49-F238E27FC236}">
                <a16:creationId xmlns:a16="http://schemas.microsoft.com/office/drawing/2014/main" id="{00000000-0008-0000-0D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l="6317" t="3432" r="4356" b="3474"/>
          <a:stretch>
            <a:fillRect/>
          </a:stretch>
        </xdr:blipFill>
        <xdr:spPr bwMode="auto">
          <a:xfrm>
            <a:off x="0" y="4267200"/>
            <a:ext cx="2476500" cy="27051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 name="Picture 48">
            <a:extLst>
              <a:ext uri="{FF2B5EF4-FFF2-40B4-BE49-F238E27FC236}">
                <a16:creationId xmlns:a16="http://schemas.microsoft.com/office/drawing/2014/main" id="{00000000-0008-0000-0D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4267200"/>
            <a:ext cx="1358900" cy="105410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41</xdr:row>
      <xdr:rowOff>0</xdr:rowOff>
    </xdr:from>
    <xdr:to>
      <xdr:col>6</xdr:col>
      <xdr:colOff>127000</xdr:colOff>
      <xdr:row>67</xdr:row>
      <xdr:rowOff>38100</xdr:rowOff>
    </xdr:to>
    <xdr:pic>
      <xdr:nvPicPr>
        <xdr:cNvPr id="2" name="Picture 1" descr="https://lh4.googleusercontent.com/S0MLN2aaHiLesB_3zakLgZ_s-9vdLH9W8c_mOVq1Rn7Dw6yWKRP4cQDSHH0VD5Fhu8c7LyOUSQnqEo_AB6dEAC3mojCswiWM2JmSdo_ENffnZo_gUIbYUZWGf5-x1M8YuVlqFyDP">
          <a:extLst>
            <a:ext uri="{FF2B5EF4-FFF2-40B4-BE49-F238E27FC236}">
              <a16:creationId xmlns:a16="http://schemas.microsoft.com/office/drawing/2014/main" id="{00000000-0008-0000-0E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l="3903"/>
        <a:stretch>
          <a:fillRect/>
        </a:stretch>
      </xdr:blipFill>
      <xdr:spPr bwMode="auto">
        <a:xfrm>
          <a:off x="0" y="8153400"/>
          <a:ext cx="8445500" cy="532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18</xdr:row>
      <xdr:rowOff>0</xdr:rowOff>
    </xdr:from>
    <xdr:to>
      <xdr:col>1</xdr:col>
      <xdr:colOff>1972310</xdr:colOff>
      <xdr:row>28</xdr:row>
      <xdr:rowOff>135255</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2920" r="3067"/>
        <a:stretch/>
      </xdr:blipFill>
      <xdr:spPr bwMode="auto">
        <a:xfrm>
          <a:off x="0" y="3454400"/>
          <a:ext cx="4893310" cy="2167255"/>
        </a:xfrm>
        <a:prstGeom prst="rect">
          <a:avLst/>
        </a:prstGeom>
        <a:noFill/>
        <a:ln>
          <a:noFill/>
        </a:ln>
        <a:extLst>
          <a:ext uri="{53640926-AAD7-44D8-BBD7-CCE9431645EC}">
            <a14:shadowObscured xmlns:a14="http://schemas.microsoft.com/office/drawing/2010/main"/>
          </a:ext>
        </a:extLst>
      </xdr:spPr>
    </xdr:pic>
    <xdr:clientData/>
  </xdr:twoCellAnchor>
  <xdr:twoCellAnchor>
    <xdr:from>
      <xdr:col>0</xdr:col>
      <xdr:colOff>0</xdr:colOff>
      <xdr:row>28</xdr:row>
      <xdr:rowOff>69850</xdr:rowOff>
    </xdr:from>
    <xdr:to>
      <xdr:col>8</xdr:col>
      <xdr:colOff>334645</xdr:colOff>
      <xdr:row>29</xdr:row>
      <xdr:rowOff>168910</xdr:rowOff>
    </xdr:to>
    <xdr:sp macro="" textlink="">
      <xdr:nvSpPr>
        <xdr:cNvPr id="3" name="Text Box 42">
          <a:extLst>
            <a:ext uri="{FF2B5EF4-FFF2-40B4-BE49-F238E27FC236}">
              <a16:creationId xmlns:a16="http://schemas.microsoft.com/office/drawing/2014/main" id="{00000000-0008-0000-0F00-000003000000}"/>
            </a:ext>
          </a:extLst>
        </xdr:cNvPr>
        <xdr:cNvSpPr txBox="1"/>
      </xdr:nvSpPr>
      <xdr:spPr>
        <a:xfrm>
          <a:off x="0" y="5556250"/>
          <a:ext cx="6113145" cy="302260"/>
        </a:xfrm>
        <a:prstGeom prst="rect">
          <a:avLst/>
        </a:prstGeom>
        <a:solidFill>
          <a:prstClr val="white"/>
        </a:solidFill>
        <a:ln>
          <a:noFill/>
        </a:ln>
      </xdr:spPr>
      <xdr:txBody>
        <a:bodyPr rot="0" spcFirstLastPara="0" vert="horz" wrap="square" lIns="0" tIns="0" rIns="0" bIns="0" numCol="1" spcCol="0" rtlCol="0" fromWordArt="0" anchor="t" anchorCtr="0" forceAA="0" compatLnSpc="1">
          <a:prstTxWarp prst="textNoShape">
            <a:avLst/>
          </a:prstTxWarp>
          <a:spAutoFit/>
        </a:bodyPr>
        <a:lstStyle/>
        <a:p>
          <a:pPr>
            <a:spcAft>
              <a:spcPts val="1000"/>
            </a:spcAft>
          </a:pPr>
          <a:r>
            <a:rPr lang="en-US" sz="1200" i="1">
              <a:solidFill>
                <a:srgbClr val="2F5496"/>
              </a:solidFill>
              <a:effectLst/>
              <a:latin typeface="Times New Roman" panose="02020603050405020304" pitchFamily="18" charset="0"/>
              <a:ea typeface="Calibri" panose="020F0502020204030204" pitchFamily="34" charset="0"/>
              <a:cs typeface="Times New Roman" panose="02020603050405020304" pitchFamily="18" charset="0"/>
            </a:rPr>
            <a:t>Figure 19 from CSDMS website (2018): </a:t>
          </a:r>
          <a:r>
            <a:rPr lang="en-US" sz="1200" i="0">
              <a:solidFill>
                <a:srgbClr val="2F5496"/>
              </a:solidFill>
              <a:effectLst/>
              <a:latin typeface="Times New Roman" panose="02020603050405020304" pitchFamily="18" charset="0"/>
              <a:ea typeface="Calibri" panose="020F0502020204030204" pitchFamily="34" charset="0"/>
              <a:cs typeface="Times New Roman" panose="02020603050405020304" pitchFamily="18" charset="0"/>
            </a:rPr>
            <a:t>Hydraulic Conductivity of various soil textures.</a:t>
          </a:r>
          <a:endParaRPr lang="en-CA" sz="900" i="1">
            <a:solidFill>
              <a:srgbClr val="44546A"/>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0</xdr:colOff>
      <xdr:row>30</xdr:row>
      <xdr:rowOff>38100</xdr:rowOff>
    </xdr:from>
    <xdr:to>
      <xdr:col>3</xdr:col>
      <xdr:colOff>469900</xdr:colOff>
      <xdr:row>56</xdr:row>
      <xdr:rowOff>76200</xdr:rowOff>
    </xdr:to>
    <xdr:pic>
      <xdr:nvPicPr>
        <xdr:cNvPr id="5" name="Picture 4" descr="https://lh4.googleusercontent.com/S0MLN2aaHiLesB_3zakLgZ_s-9vdLH9W8c_mOVq1Rn7Dw6yWKRP4cQDSHH0VD5Fhu8c7LyOUSQnqEo_AB6dEAC3mojCswiWM2JmSdo_ENffnZo_gUIbYUZWGf5-x1M8YuVlqFyDP">
          <a:extLst>
            <a:ext uri="{FF2B5EF4-FFF2-40B4-BE49-F238E27FC236}">
              <a16:creationId xmlns:a16="http://schemas.microsoft.com/office/drawing/2014/main" id="{00000000-0008-0000-0F00-000005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l="3903"/>
        <a:stretch>
          <a:fillRect/>
        </a:stretch>
      </xdr:blipFill>
      <xdr:spPr bwMode="auto">
        <a:xfrm>
          <a:off x="0" y="6134100"/>
          <a:ext cx="9550400" cy="532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228600</xdr:colOff>
      <xdr:row>11</xdr:row>
      <xdr:rowOff>38651</xdr:rowOff>
    </xdr:from>
    <xdr:to>
      <xdr:col>4</xdr:col>
      <xdr:colOff>477520</xdr:colOff>
      <xdr:row>32</xdr:row>
      <xdr:rowOff>22859</xdr:rowOff>
    </xdr:to>
    <xdr:grpSp>
      <xdr:nvGrpSpPr>
        <xdr:cNvPr id="9" name="Group 8">
          <a:extLst>
            <a:ext uri="{FF2B5EF4-FFF2-40B4-BE49-F238E27FC236}">
              <a16:creationId xmlns:a16="http://schemas.microsoft.com/office/drawing/2014/main" id="{00000000-0008-0000-1000-000009000000}"/>
            </a:ext>
          </a:extLst>
        </xdr:cNvPr>
        <xdr:cNvGrpSpPr/>
      </xdr:nvGrpSpPr>
      <xdr:grpSpPr>
        <a:xfrm>
          <a:off x="228600" y="2316368"/>
          <a:ext cx="6267616" cy="4332578"/>
          <a:chOff x="228600" y="1870107"/>
          <a:chExt cx="3550920" cy="4248753"/>
        </a:xfrm>
      </xdr:grpSpPr>
      <xdr:grpSp>
        <xdr:nvGrpSpPr>
          <xdr:cNvPr id="7" name="Group 6">
            <a:extLst>
              <a:ext uri="{FF2B5EF4-FFF2-40B4-BE49-F238E27FC236}">
                <a16:creationId xmlns:a16="http://schemas.microsoft.com/office/drawing/2014/main" id="{00000000-0008-0000-1000-000007000000}"/>
              </a:ext>
            </a:extLst>
          </xdr:cNvPr>
          <xdr:cNvGrpSpPr/>
        </xdr:nvGrpSpPr>
        <xdr:grpSpPr>
          <a:xfrm>
            <a:off x="228600" y="1879600"/>
            <a:ext cx="3550920" cy="4239260"/>
            <a:chOff x="228600" y="1879600"/>
            <a:chExt cx="3550920" cy="4239260"/>
          </a:xfrm>
        </xdr:grpSpPr>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7662" r="4040"/>
            <a:stretch/>
          </xdr:blipFill>
          <xdr:spPr bwMode="auto">
            <a:xfrm rot="5400000">
              <a:off x="17780" y="2357120"/>
              <a:ext cx="3972560" cy="3550920"/>
            </a:xfrm>
            <a:prstGeom prst="rect">
              <a:avLst/>
            </a:prstGeom>
            <a:noFill/>
            <a:ln>
              <a:noFill/>
            </a:ln>
            <a:extLst>
              <a:ext uri="{53640926-AAD7-44D8-BBD7-CCE9431645EC}">
                <a14:shadowObscured xmlns:a14="http://schemas.microsoft.com/office/drawing/2010/main"/>
              </a:ext>
            </a:extLst>
          </xdr:spPr>
        </xdr:pic>
        <xdr:grpSp>
          <xdr:nvGrpSpPr>
            <xdr:cNvPr id="3" name="Group 2">
              <a:extLst>
                <a:ext uri="{FF2B5EF4-FFF2-40B4-BE49-F238E27FC236}">
                  <a16:creationId xmlns:a16="http://schemas.microsoft.com/office/drawing/2014/main" id="{00000000-0008-0000-1000-000003000000}"/>
                </a:ext>
              </a:extLst>
            </xdr:cNvPr>
            <xdr:cNvGrpSpPr/>
          </xdr:nvGrpSpPr>
          <xdr:grpSpPr>
            <a:xfrm>
              <a:off x="723900" y="1879600"/>
              <a:ext cx="837565" cy="1097915"/>
              <a:chOff x="149" y="57154"/>
              <a:chExt cx="838051" cy="1098546"/>
            </a:xfrm>
          </xdr:grpSpPr>
          <xdr:sp macro="" textlink="">
            <xdr:nvSpPr>
              <xdr:cNvPr id="4" name="Rectangle 3">
                <a:extLst>
                  <a:ext uri="{FF2B5EF4-FFF2-40B4-BE49-F238E27FC236}">
                    <a16:creationId xmlns:a16="http://schemas.microsoft.com/office/drawing/2014/main" id="{00000000-0008-0000-1000-000004000000}"/>
                  </a:ext>
                </a:extLst>
              </xdr:cNvPr>
              <xdr:cNvSpPr/>
            </xdr:nvSpPr>
            <xdr:spPr>
              <a:xfrm>
                <a:off x="698500" y="1028700"/>
                <a:ext cx="139700" cy="1270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en-US"/>
              </a:p>
            </xdr:txBody>
          </xdr:sp>
          <xdr:pic>
            <xdr:nvPicPr>
              <xdr:cNvPr id="5" name="Picture 4">
                <a:extLst>
                  <a:ext uri="{FF2B5EF4-FFF2-40B4-BE49-F238E27FC236}">
                    <a16:creationId xmlns:a16="http://schemas.microsoft.com/office/drawing/2014/main" id="{00000000-0008-0000-1000-000005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9231" t="14451" r="8742" b="23"/>
              <a:stretch/>
            </xdr:blipFill>
            <xdr:spPr>
              <a:xfrm rot="5400000">
                <a:off x="19127" y="38176"/>
                <a:ext cx="507845" cy="545801"/>
              </a:xfrm>
              <a:prstGeom prst="rect">
                <a:avLst/>
              </a:prstGeom>
              <a:ln w="12700">
                <a:solidFill>
                  <a:schemeClr val="tx1"/>
                </a:solidFill>
              </a:ln>
            </xdr:spPr>
          </xdr:pic>
          <xdr:cxnSp macro="">
            <xdr:nvCxnSpPr>
              <xdr:cNvPr id="6" name="Straight Connector 5">
                <a:extLst>
                  <a:ext uri="{FF2B5EF4-FFF2-40B4-BE49-F238E27FC236}">
                    <a16:creationId xmlns:a16="http://schemas.microsoft.com/office/drawing/2014/main" id="{00000000-0008-0000-1000-000006000000}"/>
                  </a:ext>
                </a:extLst>
              </xdr:cNvPr>
              <xdr:cNvCxnSpPr/>
            </xdr:nvCxnSpPr>
            <xdr:spPr>
              <a:xfrm flipH="1" flipV="1">
                <a:off x="545951" y="564999"/>
                <a:ext cx="152145" cy="469491"/>
              </a:xfrm>
              <a:prstGeom prst="line">
                <a:avLst/>
              </a:prstGeom>
              <a:ln w="12700">
                <a:solidFill>
                  <a:schemeClr val="tx1"/>
                </a:solidFill>
              </a:ln>
            </xdr:spPr>
            <xdr:style>
              <a:lnRef idx="1">
                <a:schemeClr val="accent1"/>
              </a:lnRef>
              <a:fillRef idx="0">
                <a:schemeClr val="accent1"/>
              </a:fillRef>
              <a:effectRef idx="0">
                <a:schemeClr val="accent1"/>
              </a:effectRef>
              <a:fontRef idx="minor">
                <a:schemeClr val="tx1"/>
              </a:fontRef>
            </xdr:style>
          </xdr:cxnSp>
        </xdr:grpSp>
      </xdr:grpSp>
      <xdr:sp macro="" textlink="">
        <xdr:nvSpPr>
          <xdr:cNvPr id="8" name="Text Box 2">
            <a:extLst>
              <a:ext uri="{FF2B5EF4-FFF2-40B4-BE49-F238E27FC236}">
                <a16:creationId xmlns:a16="http://schemas.microsoft.com/office/drawing/2014/main" id="{00000000-0008-0000-1000-000008000000}"/>
              </a:ext>
            </a:extLst>
          </xdr:cNvPr>
          <xdr:cNvSpPr txBox="1">
            <a:spLocks noChangeArrowheads="1"/>
          </xdr:cNvSpPr>
        </xdr:nvSpPr>
        <xdr:spPr bwMode="auto">
          <a:xfrm>
            <a:off x="1285582" y="1870107"/>
            <a:ext cx="965200" cy="234950"/>
          </a:xfrm>
          <a:prstGeom prst="rect">
            <a:avLst/>
          </a:prstGeom>
          <a:solidFill>
            <a:srgbClr val="FFFFFF"/>
          </a:solidFill>
          <a:ln w="9525">
            <a:noFill/>
            <a:miter lim="800000"/>
            <a:headEnd/>
            <a:tailEnd/>
          </a:ln>
        </xdr:spPr>
        <xdr:txBody>
          <a:bodyPr rot="0" vert="horz" wrap="square" lIns="91440" tIns="45720" rIns="91440" bIns="45720" anchor="t" anchorCtr="0">
            <a:noAutofit/>
          </a:bodyPr>
          <a:lstStyle/>
          <a:p>
            <a:pPr>
              <a:lnSpc>
                <a:spcPct val="107000"/>
              </a:lnSpc>
              <a:spcAft>
                <a:spcPts val="800"/>
              </a:spcAft>
            </a:pPr>
            <a:r>
              <a:rPr lang="en-US" sz="1100">
                <a:effectLst/>
                <a:latin typeface="Calibri" panose="020F0502020204030204" pitchFamily="34" charset="0"/>
                <a:ea typeface="Calibri" panose="020F0502020204030204" pitchFamily="34" charset="0"/>
                <a:cs typeface="Times New Roman" panose="02020603050405020304" pitchFamily="18" charset="0"/>
              </a:rPr>
              <a:t>Skeena Area</a:t>
            </a:r>
            <a:endParaRPr lang="en-CA" sz="1100">
              <a:effectLst/>
              <a:latin typeface="Calibri" panose="020F0502020204030204" pitchFamily="34" charset="0"/>
              <a:ea typeface="Calibri" panose="020F0502020204030204" pitchFamily="34" charset="0"/>
              <a:cs typeface="Times New Roman" panose="02020603050405020304" pitchFamily="18" charset="0"/>
            </a:endParaRPr>
          </a:p>
        </xdr:txBody>
      </xdr:sp>
    </xdr:grpSp>
    <xdr:clientData/>
  </xdr:twoCellAnchor>
  <xdr:twoCellAnchor>
    <xdr:from>
      <xdr:col>1</xdr:col>
      <xdr:colOff>0</xdr:colOff>
      <xdr:row>40</xdr:row>
      <xdr:rowOff>0</xdr:rowOff>
    </xdr:from>
    <xdr:to>
      <xdr:col>1</xdr:col>
      <xdr:colOff>203200</xdr:colOff>
      <xdr:row>40</xdr:row>
      <xdr:rowOff>177800</xdr:rowOff>
    </xdr:to>
    <xdr:pic>
      <xdr:nvPicPr>
        <xdr:cNvPr id="13" name="Picture 12">
          <a:extLst>
            <a:ext uri="{FF2B5EF4-FFF2-40B4-BE49-F238E27FC236}">
              <a16:creationId xmlns:a16="http://schemas.microsoft.com/office/drawing/2014/main" id="{47CFC332-612F-BB40-A2A6-CCB4B31BBBD0}"/>
            </a:ext>
          </a:extLst>
        </xdr:cNvPr>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651000" y="203200"/>
          <a:ext cx="203200" cy="17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40</xdr:row>
      <xdr:rowOff>0</xdr:rowOff>
    </xdr:from>
    <xdr:to>
      <xdr:col>2</xdr:col>
      <xdr:colOff>203200</xdr:colOff>
      <xdr:row>40</xdr:row>
      <xdr:rowOff>177800</xdr:rowOff>
    </xdr:to>
    <xdr:pic>
      <xdr:nvPicPr>
        <xdr:cNvPr id="14" name="Picture 13">
          <a:extLst>
            <a:ext uri="{FF2B5EF4-FFF2-40B4-BE49-F238E27FC236}">
              <a16:creationId xmlns:a16="http://schemas.microsoft.com/office/drawing/2014/main" id="{C3EB0EC8-59CD-4C4E-BE6F-DC499839FA4D}"/>
            </a:ext>
          </a:extLst>
        </xdr:cNvPr>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476500" y="203200"/>
          <a:ext cx="203200" cy="17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254000</xdr:colOff>
      <xdr:row>5</xdr:row>
      <xdr:rowOff>12700</xdr:rowOff>
    </xdr:from>
    <xdr:to>
      <xdr:col>0</xdr:col>
      <xdr:colOff>419100</xdr:colOff>
      <xdr:row>6</xdr:row>
      <xdr:rowOff>0</xdr:rowOff>
    </xdr:to>
    <xdr:pic>
      <xdr:nvPicPr>
        <xdr:cNvPr id="2" name="Picture 1">
          <a:extLst>
            <a:ext uri="{FF2B5EF4-FFF2-40B4-BE49-F238E27FC236}">
              <a16:creationId xmlns:a16="http://schemas.microsoft.com/office/drawing/2014/main" id="{00000000-0008-0000-1100-000002000000}"/>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4000" y="1028700"/>
          <a:ext cx="165100"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812800</xdr:colOff>
      <xdr:row>56</xdr:row>
      <xdr:rowOff>190500</xdr:rowOff>
    </xdr:from>
    <xdr:to>
      <xdr:col>0</xdr:col>
      <xdr:colOff>1016000</xdr:colOff>
      <xdr:row>57</xdr:row>
      <xdr:rowOff>165100</xdr:rowOff>
    </xdr:to>
    <xdr:pic>
      <xdr:nvPicPr>
        <xdr:cNvPr id="2" name="Picture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25500" y="203200"/>
          <a:ext cx="203200" cy="17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28</xdr:row>
      <xdr:rowOff>0</xdr:rowOff>
    </xdr:from>
    <xdr:to>
      <xdr:col>0</xdr:col>
      <xdr:colOff>190500</xdr:colOff>
      <xdr:row>28</xdr:row>
      <xdr:rowOff>190500</xdr:rowOff>
    </xdr:to>
    <xdr:pic>
      <xdr:nvPicPr>
        <xdr:cNvPr id="2" name="Picture 1">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2311400"/>
          <a:ext cx="190500"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812800</xdr:colOff>
      <xdr:row>41</xdr:row>
      <xdr:rowOff>190500</xdr:rowOff>
    </xdr:from>
    <xdr:to>
      <xdr:col>0</xdr:col>
      <xdr:colOff>1016000</xdr:colOff>
      <xdr:row>42</xdr:row>
      <xdr:rowOff>165100</xdr:rowOff>
    </xdr:to>
    <xdr:pic>
      <xdr:nvPicPr>
        <xdr:cNvPr id="3" name="Picture 2">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25500" y="203200"/>
          <a:ext cx="203200" cy="17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812800</xdr:colOff>
      <xdr:row>71</xdr:row>
      <xdr:rowOff>190500</xdr:rowOff>
    </xdr:from>
    <xdr:ext cx="203200" cy="177800"/>
    <xdr:pic>
      <xdr:nvPicPr>
        <xdr:cNvPr id="4" name="Picture 3">
          <a:extLst>
            <a:ext uri="{FF2B5EF4-FFF2-40B4-BE49-F238E27FC236}">
              <a16:creationId xmlns:a16="http://schemas.microsoft.com/office/drawing/2014/main" id="{00000000-0008-0000-0300-000004000000}"/>
            </a:ext>
          </a:extLst>
        </xdr:cNvPr>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12800" y="3721100"/>
          <a:ext cx="203200" cy="177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34</xdr:row>
      <xdr:rowOff>0</xdr:rowOff>
    </xdr:from>
    <xdr:to>
      <xdr:col>0</xdr:col>
      <xdr:colOff>190500</xdr:colOff>
      <xdr:row>34</xdr:row>
      <xdr:rowOff>190500</xdr:rowOff>
    </xdr:to>
    <xdr:pic>
      <xdr:nvPicPr>
        <xdr:cNvPr id="5" name="Picture 4">
          <a:extLst>
            <a:ext uri="{FF2B5EF4-FFF2-40B4-BE49-F238E27FC236}">
              <a16:creationId xmlns:a16="http://schemas.microsoft.com/office/drawing/2014/main" id="{4C46CB0A-074C-2A4B-9EB8-FB5DD67CB57D}"/>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1879600"/>
          <a:ext cx="190500"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xdr:row>
      <xdr:rowOff>38100</xdr:rowOff>
    </xdr:from>
    <xdr:to>
      <xdr:col>2</xdr:col>
      <xdr:colOff>508602</xdr:colOff>
      <xdr:row>22</xdr:row>
      <xdr:rowOff>190499</xdr:rowOff>
    </xdr:to>
    <xdr:pic>
      <xdr:nvPicPr>
        <xdr:cNvPr id="9" name="Picture 8">
          <a:extLst>
            <a:ext uri="{FF2B5EF4-FFF2-40B4-BE49-F238E27FC236}">
              <a16:creationId xmlns:a16="http://schemas.microsoft.com/office/drawing/2014/main" id="{9E4AC570-576F-0DCA-6C09-E66263A25B4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850900"/>
          <a:ext cx="5918802" cy="360679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812800</xdr:colOff>
      <xdr:row>39</xdr:row>
      <xdr:rowOff>190500</xdr:rowOff>
    </xdr:from>
    <xdr:to>
      <xdr:col>0</xdr:col>
      <xdr:colOff>1016000</xdr:colOff>
      <xdr:row>40</xdr:row>
      <xdr:rowOff>165100</xdr:rowOff>
    </xdr:to>
    <xdr:pic>
      <xdr:nvPicPr>
        <xdr:cNvPr id="3" name="Picture 2">
          <a:extLst>
            <a:ext uri="{FF2B5EF4-FFF2-40B4-BE49-F238E27FC236}">
              <a16:creationId xmlns:a16="http://schemas.microsoft.com/office/drawing/2014/main" id="{00000000-0008-0000-0400-000003000000}"/>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12800" y="4800600"/>
          <a:ext cx="203200" cy="17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15</xdr:row>
      <xdr:rowOff>0</xdr:rowOff>
    </xdr:from>
    <xdr:to>
      <xdr:col>3</xdr:col>
      <xdr:colOff>89535</xdr:colOff>
      <xdr:row>23</xdr:row>
      <xdr:rowOff>158750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39" t="2817" b="9712"/>
        <a:stretch/>
      </xdr:blipFill>
      <xdr:spPr bwMode="auto">
        <a:xfrm>
          <a:off x="0" y="3048000"/>
          <a:ext cx="3328035" cy="1784350"/>
        </a:xfrm>
        <a:prstGeom prst="rect">
          <a:avLst/>
        </a:prstGeom>
        <a:noFill/>
        <a:ln>
          <a:noFill/>
        </a:ln>
        <a:extLst>
          <a:ext uri="{53640926-AAD7-44D8-BBD7-CCE9431645EC}">
            <a14:shadowObscured xmlns:a14="http://schemas.microsoft.com/office/drawing/2010/main"/>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50</xdr:row>
      <xdr:rowOff>101600</xdr:rowOff>
    </xdr:from>
    <xdr:to>
      <xdr:col>5</xdr:col>
      <xdr:colOff>800100</xdr:colOff>
      <xdr:row>70</xdr:row>
      <xdr:rowOff>25400</xdr:rowOff>
    </xdr:to>
    <xdr:pic>
      <xdr:nvPicPr>
        <xdr:cNvPr id="2" name="Content Placeholder 4">
          <a:extLst>
            <a:ext uri="{FF2B5EF4-FFF2-40B4-BE49-F238E27FC236}">
              <a16:creationId xmlns:a16="http://schemas.microsoft.com/office/drawing/2014/main" id="{00000000-0008-0000-0600-000002000000}"/>
            </a:ext>
          </a:extLst>
        </xdr:cNvPr>
        <xdr:cNvPicPr>
          <a:picLocks noGrp="1"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l="8144" t="10284" r="5247" b="9361"/>
        <a:stretch>
          <a:fillRect/>
        </a:stretch>
      </xdr:blipFill>
      <xdr:spPr bwMode="auto">
        <a:xfrm>
          <a:off x="0" y="8699500"/>
          <a:ext cx="6413500" cy="398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13</xdr:row>
      <xdr:rowOff>0</xdr:rowOff>
    </xdr:from>
    <xdr:to>
      <xdr:col>1</xdr:col>
      <xdr:colOff>203200</xdr:colOff>
      <xdr:row>13</xdr:row>
      <xdr:rowOff>177800</xdr:rowOff>
    </xdr:to>
    <xdr:pic>
      <xdr:nvPicPr>
        <xdr:cNvPr id="2" name="Picture 1">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203200"/>
          <a:ext cx="203200" cy="17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8</xdr:row>
      <xdr:rowOff>0</xdr:rowOff>
    </xdr:from>
    <xdr:to>
      <xdr:col>5</xdr:col>
      <xdr:colOff>720586</xdr:colOff>
      <xdr:row>28</xdr:row>
      <xdr:rowOff>190500</xdr:rowOff>
    </xdr:to>
    <xdr:pic>
      <xdr:nvPicPr>
        <xdr:cNvPr id="2" name="Picture 1">
          <a:extLst>
            <a:ext uri="{FF2B5EF4-FFF2-40B4-BE49-F238E27FC236}">
              <a16:creationId xmlns:a16="http://schemas.microsoft.com/office/drawing/2014/main" id="{40E37570-39F2-064B-99A5-2507890DA68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866900"/>
          <a:ext cx="6981686" cy="42545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0</xdr:colOff>
      <xdr:row>3</xdr:row>
      <xdr:rowOff>0</xdr:rowOff>
    </xdr:from>
    <xdr:to>
      <xdr:col>1</xdr:col>
      <xdr:colOff>546100</xdr:colOff>
      <xdr:row>3</xdr:row>
      <xdr:rowOff>177800</xdr:rowOff>
    </xdr:to>
    <xdr:pic>
      <xdr:nvPicPr>
        <xdr:cNvPr id="2" name="Picture 1">
          <a:extLst>
            <a:ext uri="{FF2B5EF4-FFF2-40B4-BE49-F238E27FC236}">
              <a16:creationId xmlns:a16="http://schemas.microsoft.com/office/drawing/2014/main" id="{00000000-0008-0000-0C00-000002000000}"/>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4953000" y="406400"/>
          <a:ext cx="546100" cy="17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5</xdr:row>
      <xdr:rowOff>0</xdr:rowOff>
    </xdr:from>
    <xdr:to>
      <xdr:col>1</xdr:col>
      <xdr:colOff>533400</xdr:colOff>
      <xdr:row>5</xdr:row>
      <xdr:rowOff>177800</xdr:rowOff>
    </xdr:to>
    <xdr:pic>
      <xdr:nvPicPr>
        <xdr:cNvPr id="3" name="Picture 2">
          <a:extLst>
            <a:ext uri="{FF2B5EF4-FFF2-40B4-BE49-F238E27FC236}">
              <a16:creationId xmlns:a16="http://schemas.microsoft.com/office/drawing/2014/main" id="{00000000-0008-0000-0C00-000003000000}"/>
            </a:ext>
          </a:extLst>
        </xdr:cNvPr>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4953000" y="812800"/>
          <a:ext cx="533400" cy="17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7</xdr:row>
      <xdr:rowOff>0</xdr:rowOff>
    </xdr:from>
    <xdr:to>
      <xdr:col>1</xdr:col>
      <xdr:colOff>508000</xdr:colOff>
      <xdr:row>7</xdr:row>
      <xdr:rowOff>190500</xdr:rowOff>
    </xdr:to>
    <xdr:pic>
      <xdr:nvPicPr>
        <xdr:cNvPr id="4" name="Picture 3">
          <a:extLst>
            <a:ext uri="{FF2B5EF4-FFF2-40B4-BE49-F238E27FC236}">
              <a16:creationId xmlns:a16="http://schemas.microsoft.com/office/drawing/2014/main" id="{00000000-0008-0000-0C00-000004000000}"/>
            </a:ext>
          </a:extLst>
        </xdr:cNvPr>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4953000" y="1219200"/>
          <a:ext cx="508000"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xdr:row>
      <xdr:rowOff>0</xdr:rowOff>
    </xdr:from>
    <xdr:to>
      <xdr:col>4</xdr:col>
      <xdr:colOff>2616802</xdr:colOff>
      <xdr:row>63</xdr:row>
      <xdr:rowOff>152399</xdr:rowOff>
    </xdr:to>
    <xdr:pic>
      <xdr:nvPicPr>
        <xdr:cNvPr id="5" name="Picture 4">
          <a:extLst>
            <a:ext uri="{FF2B5EF4-FFF2-40B4-BE49-F238E27FC236}">
              <a16:creationId xmlns:a16="http://schemas.microsoft.com/office/drawing/2014/main" id="{A19FBA92-FCC1-914B-B943-AF37E82A4E7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0" y="9398000"/>
          <a:ext cx="5918802" cy="3606799"/>
        </a:xfrm>
        <a:prstGeom prst="rect">
          <a:avLst/>
        </a:prstGeom>
      </xdr:spPr>
    </xdr:pic>
    <xdr:clientData/>
  </xdr:twoCellAnchor>
</xdr:wsDr>
</file>

<file path=xl/theme/theme1.xml><?xml version="1.0" encoding="utf-8"?>
<a:theme xmlns:a="http://schemas.openxmlformats.org/drawingml/2006/main" name="Office Theme 2013 - 2022">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586814-4FC1-D342-BDC4-73664A984EEC}">
  <dimension ref="A1:B5"/>
  <sheetViews>
    <sheetView workbookViewId="0">
      <selection activeCell="B4" sqref="B4"/>
    </sheetView>
  </sheetViews>
  <sheetFormatPr baseColWidth="10" defaultRowHeight="16" x14ac:dyDescent="0.2"/>
  <cols>
    <col min="1" max="1" width="68.33203125" customWidth="1"/>
  </cols>
  <sheetData>
    <row r="1" spans="1:2" x14ac:dyDescent="0.2">
      <c r="A1" t="s">
        <v>199</v>
      </c>
      <c r="B1" t="s">
        <v>383</v>
      </c>
    </row>
    <row r="2" spans="1:2" x14ac:dyDescent="0.2">
      <c r="A2" t="s">
        <v>363</v>
      </c>
      <c r="B2" t="s">
        <v>407</v>
      </c>
    </row>
    <row r="3" spans="1:2" x14ac:dyDescent="0.2">
      <c r="A3" t="s">
        <v>357</v>
      </c>
      <c r="B3" t="s">
        <v>364</v>
      </c>
    </row>
    <row r="4" spans="1:2" x14ac:dyDescent="0.2">
      <c r="A4" t="s">
        <v>200</v>
      </c>
      <c r="B4" t="s">
        <v>542</v>
      </c>
    </row>
    <row r="5" spans="1:2" x14ac:dyDescent="0.2">
      <c r="A5" t="s">
        <v>517</v>
      </c>
      <c r="B5" t="s">
        <v>201</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E5FA47-C127-E442-AA56-2BA717A03293}">
  <dimension ref="A1:H37"/>
  <sheetViews>
    <sheetView workbookViewId="0">
      <selection activeCell="I4" sqref="I4"/>
    </sheetView>
  </sheetViews>
  <sheetFormatPr baseColWidth="10" defaultRowHeight="16" x14ac:dyDescent="0.2"/>
  <cols>
    <col min="1" max="1" width="18.33203125" customWidth="1"/>
    <col min="3" max="3" width="27.33203125" customWidth="1"/>
    <col min="4" max="4" width="26.83203125" customWidth="1"/>
    <col min="5" max="5" width="23.5" customWidth="1"/>
    <col min="6" max="6" width="18.33203125" customWidth="1"/>
    <col min="7" max="7" width="25.6640625" customWidth="1"/>
  </cols>
  <sheetData>
    <row r="1" spans="1:7" x14ac:dyDescent="0.2">
      <c r="A1" t="s">
        <v>92</v>
      </c>
      <c r="B1" s="9" t="s">
        <v>205</v>
      </c>
    </row>
    <row r="2" spans="1:7" x14ac:dyDescent="0.2">
      <c r="A2" t="s">
        <v>176</v>
      </c>
      <c r="B2" s="9" t="s">
        <v>206</v>
      </c>
    </row>
    <row r="3" spans="1:7" x14ac:dyDescent="0.2">
      <c r="A3" t="s">
        <v>353</v>
      </c>
      <c r="B3" t="s">
        <v>207</v>
      </c>
    </row>
    <row r="4" spans="1:7" ht="17" thickBot="1" x14ac:dyDescent="0.25">
      <c r="A4" s="4" t="s">
        <v>197</v>
      </c>
      <c r="B4" s="4" t="s">
        <v>225</v>
      </c>
      <c r="C4" s="4" t="s">
        <v>140</v>
      </c>
      <c r="D4" s="4" t="s">
        <v>141</v>
      </c>
    </row>
    <row r="5" spans="1:7" ht="69" thickBot="1" x14ac:dyDescent="0.25">
      <c r="A5" s="37" t="s">
        <v>208</v>
      </c>
      <c r="B5" s="37" t="s">
        <v>209</v>
      </c>
      <c r="C5" s="39" t="s">
        <v>209</v>
      </c>
      <c r="D5" s="39" t="s">
        <v>209</v>
      </c>
    </row>
    <row r="6" spans="1:7" x14ac:dyDescent="0.2">
      <c r="A6" s="64"/>
      <c r="B6" s="64"/>
      <c r="C6" s="64"/>
      <c r="D6" s="64"/>
    </row>
    <row r="7" spans="1:7" x14ac:dyDescent="0.2">
      <c r="B7" s="8" t="s">
        <v>374</v>
      </c>
    </row>
    <row r="8" spans="1:7" x14ac:dyDescent="0.2">
      <c r="B8" t="s">
        <v>40</v>
      </c>
      <c r="C8" t="s">
        <v>25</v>
      </c>
      <c r="D8" t="s">
        <v>23</v>
      </c>
      <c r="E8" t="s">
        <v>24</v>
      </c>
      <c r="F8" t="s">
        <v>26</v>
      </c>
      <c r="G8" t="s">
        <v>27</v>
      </c>
    </row>
    <row r="9" spans="1:7" x14ac:dyDescent="0.2">
      <c r="A9" t="s">
        <v>70</v>
      </c>
      <c r="B9" s="62">
        <v>196</v>
      </c>
      <c r="C9">
        <v>166.9092</v>
      </c>
      <c r="D9">
        <v>167.98456666666701</v>
      </c>
      <c r="E9">
        <v>165.4297</v>
      </c>
      <c r="F9">
        <v>165.8511</v>
      </c>
      <c r="G9">
        <v>167.61183333333301</v>
      </c>
    </row>
    <row r="10" spans="1:7" x14ac:dyDescent="0.2">
      <c r="A10" t="s">
        <v>71</v>
      </c>
      <c r="B10" s="62">
        <v>171</v>
      </c>
      <c r="C10">
        <v>164.486066666667</v>
      </c>
      <c r="D10">
        <v>164.52586666666701</v>
      </c>
      <c r="E10">
        <v>164.3777</v>
      </c>
      <c r="F10">
        <v>164.44900000000001</v>
      </c>
      <c r="G10">
        <v>164.50630000000001</v>
      </c>
    </row>
    <row r="11" spans="1:7" x14ac:dyDescent="0.2">
      <c r="A11" t="s">
        <v>72</v>
      </c>
      <c r="B11" s="8">
        <v>191.8</v>
      </c>
      <c r="C11">
        <v>202.85263333333299</v>
      </c>
      <c r="D11">
        <v>208.73286666666701</v>
      </c>
      <c r="E11">
        <v>187.069966666667</v>
      </c>
      <c r="F11">
        <v>197.590566666667</v>
      </c>
      <c r="G11">
        <v>205.80803333333299</v>
      </c>
    </row>
    <row r="12" spans="1:7" x14ac:dyDescent="0.2">
      <c r="A12" t="s">
        <v>73</v>
      </c>
      <c r="B12" s="8">
        <v>523.20000000000005</v>
      </c>
      <c r="C12">
        <v>1268.2176666666701</v>
      </c>
      <c r="D12">
        <v>1368.39106666667</v>
      </c>
      <c r="E12">
        <v>1029.0978333333301</v>
      </c>
      <c r="F12">
        <v>1170.30263333333</v>
      </c>
      <c r="G12">
        <v>1321.97783333333</v>
      </c>
    </row>
    <row r="13" spans="1:7" x14ac:dyDescent="0.2">
      <c r="A13" t="s">
        <v>74</v>
      </c>
      <c r="B13" s="8">
        <v>2022.3333299999999</v>
      </c>
      <c r="C13">
        <v>2966.2161000000001</v>
      </c>
      <c r="D13">
        <v>3204.8784666666702</v>
      </c>
      <c r="E13">
        <v>2448.2085000000002</v>
      </c>
      <c r="F13">
        <v>2721.58813333333</v>
      </c>
      <c r="G13">
        <v>3100.6715666666701</v>
      </c>
    </row>
    <row r="14" spans="1:7" x14ac:dyDescent="0.2">
      <c r="A14" t="s">
        <v>75</v>
      </c>
      <c r="B14" s="8">
        <v>2857.6666700000001</v>
      </c>
      <c r="C14">
        <v>2216.2946000000002</v>
      </c>
      <c r="D14">
        <v>2425.9138333333299</v>
      </c>
      <c r="E14">
        <v>1811.3239333333299</v>
      </c>
      <c r="F14">
        <v>1995.8344</v>
      </c>
      <c r="G14">
        <v>2338.4585333333298</v>
      </c>
    </row>
    <row r="15" spans="1:7" x14ac:dyDescent="0.2">
      <c r="A15" t="s">
        <v>76</v>
      </c>
      <c r="B15" s="8">
        <v>1677.9333300000001</v>
      </c>
      <c r="C15">
        <v>1183.1130333333299</v>
      </c>
      <c r="D15">
        <v>1349.3975666666699</v>
      </c>
      <c r="E15">
        <v>898.31230000000005</v>
      </c>
      <c r="F15">
        <v>1010.67593333333</v>
      </c>
      <c r="G15">
        <v>1280.25856666667</v>
      </c>
    </row>
    <row r="16" spans="1:7" x14ac:dyDescent="0.2">
      <c r="A16" t="s">
        <v>77</v>
      </c>
      <c r="B16" s="8">
        <v>873.96666700000003</v>
      </c>
      <c r="C16">
        <v>916.67226666666704</v>
      </c>
      <c r="D16">
        <v>1065.9175666666699</v>
      </c>
      <c r="E16">
        <v>645.13593333333301</v>
      </c>
      <c r="F16">
        <v>766.81363333333297</v>
      </c>
      <c r="G16">
        <v>1001.4125</v>
      </c>
    </row>
    <row r="17" spans="1:8" x14ac:dyDescent="0.2">
      <c r="A17" t="s">
        <v>78</v>
      </c>
      <c r="B17" s="8">
        <v>772.83333300000004</v>
      </c>
      <c r="C17">
        <v>1031.47673333333</v>
      </c>
      <c r="D17">
        <v>1168.5652333333301</v>
      </c>
      <c r="E17">
        <v>811.06216666666705</v>
      </c>
      <c r="F17">
        <v>885.45439999999996</v>
      </c>
      <c r="G17">
        <v>1113.5135666666699</v>
      </c>
    </row>
    <row r="18" spans="1:8" x14ac:dyDescent="0.2">
      <c r="A18" t="s">
        <v>79</v>
      </c>
      <c r="B18" s="8">
        <v>795.73333300000002</v>
      </c>
      <c r="C18">
        <v>738.59059999999999</v>
      </c>
      <c r="D18">
        <v>832.54926666666699</v>
      </c>
      <c r="E18">
        <v>568.07403333333298</v>
      </c>
      <c r="F18">
        <v>644.38233333333301</v>
      </c>
      <c r="G18">
        <v>791.77800000000002</v>
      </c>
    </row>
    <row r="19" spans="1:8" x14ac:dyDescent="0.2">
      <c r="A19" t="s">
        <v>80</v>
      </c>
      <c r="B19" s="8">
        <v>483</v>
      </c>
      <c r="C19">
        <v>190.53436666666701</v>
      </c>
      <c r="D19">
        <v>196.157633333333</v>
      </c>
      <c r="E19">
        <v>179.1677</v>
      </c>
      <c r="F19">
        <v>185.91673333333301</v>
      </c>
      <c r="G19">
        <v>193.37739999999999</v>
      </c>
    </row>
    <row r="20" spans="1:8" x14ac:dyDescent="0.2">
      <c r="A20" t="s">
        <v>81</v>
      </c>
      <c r="B20" s="8">
        <v>250</v>
      </c>
      <c r="C20">
        <v>164.639733333333</v>
      </c>
      <c r="D20">
        <v>164.666866666667</v>
      </c>
      <c r="E20">
        <v>164.5789</v>
      </c>
      <c r="F20">
        <v>164.6183</v>
      </c>
      <c r="G20">
        <v>164.652633333333</v>
      </c>
    </row>
    <row r="22" spans="1:8" x14ac:dyDescent="0.2">
      <c r="B22" t="s">
        <v>43</v>
      </c>
    </row>
    <row r="23" spans="1:8" ht="17" thickBot="1" x14ac:dyDescent="0.25"/>
    <row r="24" spans="1:8" x14ac:dyDescent="0.2">
      <c r="C24" s="5" t="s">
        <v>25</v>
      </c>
      <c r="D24" s="3" t="s">
        <v>23</v>
      </c>
      <c r="E24" s="3" t="s">
        <v>24</v>
      </c>
      <c r="F24" s="3" t="s">
        <v>26</v>
      </c>
      <c r="G24" s="3" t="s">
        <v>27</v>
      </c>
      <c r="H24" s="3"/>
    </row>
    <row r="25" spans="1:8" x14ac:dyDescent="0.2">
      <c r="B25" t="s">
        <v>44</v>
      </c>
      <c r="C25">
        <v>934.16691666666622</v>
      </c>
      <c r="D25">
        <v>1026.4734000000005</v>
      </c>
      <c r="E25">
        <v>755.9865555555549</v>
      </c>
      <c r="F25">
        <v>839.45643055555468</v>
      </c>
      <c r="G25">
        <v>987.0022305555558</v>
      </c>
    </row>
    <row r="26" spans="1:8" x14ac:dyDescent="0.2">
      <c r="B26" t="s">
        <v>42</v>
      </c>
      <c r="C26">
        <v>805067.25111187482</v>
      </c>
      <c r="D26">
        <v>960473.94093649846</v>
      </c>
      <c r="E26">
        <v>529794.39155200392</v>
      </c>
      <c r="F26">
        <v>660703.94305553089</v>
      </c>
      <c r="G26">
        <v>891893.56294780981</v>
      </c>
    </row>
    <row r="27" spans="1:8" x14ac:dyDescent="0.2">
      <c r="B27" t="s">
        <v>45</v>
      </c>
      <c r="C27">
        <v>12</v>
      </c>
      <c r="D27">
        <v>12</v>
      </c>
      <c r="E27">
        <v>12</v>
      </c>
      <c r="F27">
        <v>12</v>
      </c>
      <c r="G27">
        <v>12</v>
      </c>
    </row>
    <row r="28" spans="1:8" x14ac:dyDescent="0.2">
      <c r="B28" t="s">
        <v>46</v>
      </c>
      <c r="C28">
        <v>0</v>
      </c>
      <c r="D28">
        <v>0</v>
      </c>
      <c r="E28">
        <v>0</v>
      </c>
      <c r="F28">
        <v>0</v>
      </c>
      <c r="G28">
        <v>0</v>
      </c>
    </row>
    <row r="29" spans="1:8" x14ac:dyDescent="0.2">
      <c r="B29" t="s">
        <v>47</v>
      </c>
      <c r="C29">
        <v>22</v>
      </c>
      <c r="D29">
        <v>22</v>
      </c>
      <c r="E29">
        <v>21</v>
      </c>
      <c r="F29">
        <v>22</v>
      </c>
      <c r="G29">
        <v>22</v>
      </c>
    </row>
    <row r="30" spans="1:8" x14ac:dyDescent="0.2">
      <c r="B30" t="s">
        <v>48</v>
      </c>
      <c r="C30">
        <v>9.2151666588787318E-2</v>
      </c>
      <c r="D30">
        <v>0.33398586575217654</v>
      </c>
      <c r="E30">
        <v>-0.44891582676499009</v>
      </c>
      <c r="F30">
        <v>-0.18172121778244316</v>
      </c>
      <c r="G30">
        <v>0.23351181171536692</v>
      </c>
    </row>
    <row r="31" spans="1:8" x14ac:dyDescent="0.2">
      <c r="B31" t="s">
        <v>49</v>
      </c>
      <c r="C31">
        <v>0.46370576564121413</v>
      </c>
      <c r="D31">
        <v>0.37077647563927973</v>
      </c>
      <c r="E31">
        <v>0.32904534150711723</v>
      </c>
      <c r="F31">
        <v>0.42873271837046029</v>
      </c>
      <c r="G31">
        <v>0.4087615537953635</v>
      </c>
    </row>
    <row r="32" spans="1:8" x14ac:dyDescent="0.2">
      <c r="B32" t="s">
        <v>50</v>
      </c>
      <c r="C32">
        <v>1.7171443743802424</v>
      </c>
      <c r="D32">
        <v>1.7171443743802424</v>
      </c>
      <c r="E32">
        <v>1.7207429028118781</v>
      </c>
      <c r="F32">
        <v>1.7171443743802424</v>
      </c>
      <c r="G32">
        <v>1.7171443743802424</v>
      </c>
    </row>
    <row r="33" spans="1:8" x14ac:dyDescent="0.2">
      <c r="B33" s="4" t="s">
        <v>51</v>
      </c>
      <c r="C33" s="4">
        <v>0.92741153128242826</v>
      </c>
      <c r="D33">
        <v>0.74155295127855947</v>
      </c>
      <c r="E33">
        <v>0.65809068301423446</v>
      </c>
      <c r="F33">
        <v>0.85746543674092057</v>
      </c>
      <c r="G33">
        <v>0.81752310759072699</v>
      </c>
    </row>
    <row r="34" spans="1:8" ht="17" thickBot="1" x14ac:dyDescent="0.25">
      <c r="B34" t="s">
        <v>52</v>
      </c>
      <c r="C34" s="2">
        <v>2.0738730679040258</v>
      </c>
      <c r="D34" s="2">
        <v>2.0738730679040258</v>
      </c>
      <c r="E34" s="2">
        <v>2.07961384472768</v>
      </c>
      <c r="F34" s="2">
        <v>2.0738730679040258</v>
      </c>
      <c r="G34" s="2">
        <v>2.0738730679040258</v>
      </c>
      <c r="H34" s="2"/>
    </row>
    <row r="36" spans="1:8" x14ac:dyDescent="0.2">
      <c r="A36" t="s">
        <v>138</v>
      </c>
    </row>
    <row r="37" spans="1:8" x14ac:dyDescent="0.2">
      <c r="A37" s="29" t="s">
        <v>148</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EB2234-DF2A-5441-A810-41AE162063C1}">
  <dimension ref="A1:BK39"/>
  <sheetViews>
    <sheetView workbookViewId="0">
      <selection activeCell="A44" sqref="A44"/>
    </sheetView>
  </sheetViews>
  <sheetFormatPr baseColWidth="10" defaultRowHeight="16" x14ac:dyDescent="0.2"/>
  <cols>
    <col min="1" max="1" width="37.6640625" customWidth="1"/>
  </cols>
  <sheetData>
    <row r="1" spans="1:63" x14ac:dyDescent="0.2">
      <c r="A1" s="41" t="s">
        <v>230</v>
      </c>
      <c r="B1" s="42"/>
      <c r="C1" s="42"/>
      <c r="D1" s="42"/>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6"/>
    </row>
    <row r="2" spans="1:63" x14ac:dyDescent="0.2">
      <c r="A2" s="43" t="s">
        <v>92</v>
      </c>
      <c r="B2" s="9" t="s">
        <v>89</v>
      </c>
      <c r="C2" s="40"/>
      <c r="D2" s="40"/>
      <c r="BK2" s="18"/>
    </row>
    <row r="3" spans="1:63" x14ac:dyDescent="0.2">
      <c r="A3" s="43" t="s">
        <v>176</v>
      </c>
      <c r="B3" s="1" t="s">
        <v>231</v>
      </c>
      <c r="C3" s="40"/>
      <c r="D3" s="40"/>
      <c r="BK3" s="18"/>
    </row>
    <row r="4" spans="1:63" x14ac:dyDescent="0.2">
      <c r="A4" s="43" t="s">
        <v>375</v>
      </c>
      <c r="B4" s="9" t="s">
        <v>376</v>
      </c>
      <c r="C4" s="40"/>
      <c r="D4" s="40"/>
      <c r="BK4" s="18"/>
    </row>
    <row r="5" spans="1:63" ht="34" x14ac:dyDescent="0.2">
      <c r="A5" s="50" t="s">
        <v>197</v>
      </c>
      <c r="B5" s="51" t="s">
        <v>232</v>
      </c>
      <c r="C5" s="51" t="s">
        <v>233</v>
      </c>
      <c r="D5" s="51" t="s">
        <v>234</v>
      </c>
      <c r="BK5" s="18"/>
    </row>
    <row r="6" spans="1:63" x14ac:dyDescent="0.2">
      <c r="A6" s="52" t="s">
        <v>235</v>
      </c>
      <c r="B6" s="4">
        <v>840</v>
      </c>
      <c r="C6" s="4">
        <v>700</v>
      </c>
      <c r="D6" s="4">
        <v>140</v>
      </c>
      <c r="BK6" s="18"/>
    </row>
    <row r="7" spans="1:63" x14ac:dyDescent="0.2">
      <c r="A7" s="44"/>
      <c r="BK7" s="18"/>
    </row>
    <row r="8" spans="1:63" x14ac:dyDescent="0.2">
      <c r="A8" s="17"/>
      <c r="BK8" s="18"/>
    </row>
    <row r="9" spans="1:63" x14ac:dyDescent="0.2">
      <c r="A9" s="17" t="s">
        <v>377</v>
      </c>
      <c r="BK9" s="18"/>
    </row>
    <row r="10" spans="1:63" x14ac:dyDescent="0.2">
      <c r="A10" s="17"/>
      <c r="B10" t="s">
        <v>40</v>
      </c>
      <c r="C10" t="s">
        <v>129</v>
      </c>
      <c r="D10" t="s">
        <v>130</v>
      </c>
      <c r="BK10" s="18"/>
    </row>
    <row r="11" spans="1:63" x14ac:dyDescent="0.2">
      <c r="A11" s="17" t="s">
        <v>70</v>
      </c>
      <c r="B11" s="62">
        <v>196</v>
      </c>
      <c r="C11">
        <v>166.9092</v>
      </c>
      <c r="D11">
        <v>166.918033333333</v>
      </c>
      <c r="BK11" s="18"/>
    </row>
    <row r="12" spans="1:63" x14ac:dyDescent="0.2">
      <c r="A12" s="17" t="s">
        <v>71</v>
      </c>
      <c r="B12" s="62">
        <v>171</v>
      </c>
      <c r="C12">
        <v>164.486066666667</v>
      </c>
      <c r="D12">
        <v>164.48926666666699</v>
      </c>
      <c r="BK12" s="18"/>
    </row>
    <row r="13" spans="1:63" x14ac:dyDescent="0.2">
      <c r="A13" s="17" t="s">
        <v>72</v>
      </c>
      <c r="B13" s="8">
        <v>191.8</v>
      </c>
      <c r="C13">
        <v>202.85263333333299</v>
      </c>
      <c r="D13">
        <v>204.92576666666699</v>
      </c>
      <c r="BK13" s="18"/>
    </row>
    <row r="14" spans="1:63" x14ac:dyDescent="0.2">
      <c r="A14" s="17" t="s">
        <v>73</v>
      </c>
      <c r="B14" s="8">
        <v>523.20000000000005</v>
      </c>
      <c r="C14">
        <v>1268.2176666666701</v>
      </c>
      <c r="D14">
        <v>1288.7417333333301</v>
      </c>
      <c r="BK14" s="18"/>
    </row>
    <row r="15" spans="1:63" x14ac:dyDescent="0.2">
      <c r="A15" s="17" t="s">
        <v>74</v>
      </c>
      <c r="B15" s="8">
        <v>2022.3333299999999</v>
      </c>
      <c r="C15">
        <v>2966.2161000000001</v>
      </c>
      <c r="D15">
        <v>2997.9384333333301</v>
      </c>
      <c r="BK15" s="18"/>
    </row>
    <row r="16" spans="1:63" x14ac:dyDescent="0.2">
      <c r="A16" s="17" t="s">
        <v>75</v>
      </c>
      <c r="B16" s="8">
        <v>2857.6666700000001</v>
      </c>
      <c r="C16">
        <v>2216.2946000000002</v>
      </c>
      <c r="D16">
        <v>2181.5686999999998</v>
      </c>
      <c r="BK16" s="18"/>
    </row>
    <row r="17" spans="1:63" x14ac:dyDescent="0.2">
      <c r="A17" s="17" t="s">
        <v>76</v>
      </c>
      <c r="B17" s="8">
        <v>1677.9333300000001</v>
      </c>
      <c r="C17">
        <v>1183.1130333333299</v>
      </c>
      <c r="D17">
        <v>1159.17366666667</v>
      </c>
      <c r="BK17" s="18"/>
    </row>
    <row r="18" spans="1:63" x14ac:dyDescent="0.2">
      <c r="A18" s="17" t="s">
        <v>77</v>
      </c>
      <c r="B18" s="8">
        <v>873.96666700000003</v>
      </c>
      <c r="C18">
        <v>916.67226666666704</v>
      </c>
      <c r="D18">
        <v>913.00930000000005</v>
      </c>
      <c r="BK18" s="18"/>
    </row>
    <row r="19" spans="1:63" x14ac:dyDescent="0.2">
      <c r="A19" s="17" t="s">
        <v>78</v>
      </c>
      <c r="B19" s="8">
        <v>772.83333300000004</v>
      </c>
      <c r="C19">
        <v>1031.47673333333</v>
      </c>
      <c r="D19">
        <v>1040.1132</v>
      </c>
      <c r="BK19" s="18"/>
    </row>
    <row r="20" spans="1:63" x14ac:dyDescent="0.2">
      <c r="A20" s="17" t="s">
        <v>79</v>
      </c>
      <c r="B20" s="8">
        <v>795.73333300000002</v>
      </c>
      <c r="C20">
        <v>738.59059999999999</v>
      </c>
      <c r="D20">
        <v>725.94946666666704</v>
      </c>
      <c r="BK20" s="18"/>
    </row>
    <row r="21" spans="1:63" x14ac:dyDescent="0.2">
      <c r="A21" s="17" t="s">
        <v>80</v>
      </c>
      <c r="B21" s="8">
        <v>483</v>
      </c>
      <c r="C21">
        <v>190.53436666666701</v>
      </c>
      <c r="D21">
        <v>184.17206666666701</v>
      </c>
      <c r="BK21" s="18"/>
    </row>
    <row r="22" spans="1:63" x14ac:dyDescent="0.2">
      <c r="A22" s="17" t="s">
        <v>81</v>
      </c>
      <c r="B22" s="8">
        <v>250</v>
      </c>
      <c r="C22">
        <v>164.639733333333</v>
      </c>
      <c r="D22">
        <v>164.606666666667</v>
      </c>
      <c r="BK22" s="18"/>
    </row>
    <row r="23" spans="1:63" x14ac:dyDescent="0.2">
      <c r="A23" s="17"/>
      <c r="BK23" s="18"/>
    </row>
    <row r="24" spans="1:63" x14ac:dyDescent="0.2">
      <c r="A24" s="17"/>
      <c r="B24" t="s">
        <v>43</v>
      </c>
      <c r="BK24" s="18"/>
    </row>
    <row r="25" spans="1:63" x14ac:dyDescent="0.2">
      <c r="A25" s="17"/>
      <c r="BK25" s="18"/>
    </row>
    <row r="26" spans="1:63" x14ac:dyDescent="0.2">
      <c r="A26" s="17"/>
      <c r="B26" s="7"/>
      <c r="C26" s="7" t="s">
        <v>129</v>
      </c>
      <c r="D26" s="7" t="s">
        <v>130</v>
      </c>
      <c r="F26" s="7"/>
      <c r="BK26" s="18"/>
    </row>
    <row r="27" spans="1:63" x14ac:dyDescent="0.2">
      <c r="A27" s="17"/>
      <c r="B27" t="s">
        <v>44</v>
      </c>
      <c r="C27">
        <v>934.16691666666622</v>
      </c>
      <c r="D27">
        <v>932.63385833333325</v>
      </c>
      <c r="BK27" s="18"/>
    </row>
    <row r="28" spans="1:63" x14ac:dyDescent="0.2">
      <c r="A28" s="17"/>
      <c r="B28" t="s">
        <v>42</v>
      </c>
      <c r="C28">
        <v>805067.25111187482</v>
      </c>
      <c r="D28">
        <v>810372.40230351419</v>
      </c>
      <c r="BK28" s="18"/>
    </row>
    <row r="29" spans="1:63" x14ac:dyDescent="0.2">
      <c r="A29" s="17"/>
      <c r="B29" t="s">
        <v>45</v>
      </c>
      <c r="C29">
        <v>12</v>
      </c>
      <c r="D29">
        <v>12</v>
      </c>
      <c r="BK29" s="18"/>
    </row>
    <row r="30" spans="1:63" x14ac:dyDescent="0.2">
      <c r="A30" s="17"/>
      <c r="B30" t="s">
        <v>46</v>
      </c>
      <c r="C30">
        <v>0</v>
      </c>
      <c r="D30">
        <v>0</v>
      </c>
      <c r="BK30" s="18"/>
    </row>
    <row r="31" spans="1:63" x14ac:dyDescent="0.2">
      <c r="A31" s="17"/>
      <c r="B31" t="s">
        <v>47</v>
      </c>
      <c r="C31">
        <v>22</v>
      </c>
      <c r="D31">
        <v>22</v>
      </c>
      <c r="BK31" s="18"/>
    </row>
    <row r="32" spans="1:63" x14ac:dyDescent="0.2">
      <c r="A32" s="17"/>
      <c r="B32" t="s">
        <v>48</v>
      </c>
      <c r="C32">
        <v>9.2151666588787318E-2</v>
      </c>
      <c r="D32">
        <v>8.7708831009524951E-2</v>
      </c>
      <c r="BK32" s="18"/>
    </row>
    <row r="33" spans="1:63" x14ac:dyDescent="0.2">
      <c r="A33" s="17"/>
      <c r="B33" t="s">
        <v>49</v>
      </c>
      <c r="C33">
        <v>0.46370576564121413</v>
      </c>
      <c r="D33">
        <v>0.46545078726110189</v>
      </c>
      <c r="BK33" s="18"/>
    </row>
    <row r="34" spans="1:63" x14ac:dyDescent="0.2">
      <c r="A34" s="17"/>
      <c r="B34" t="s">
        <v>50</v>
      </c>
      <c r="C34">
        <v>1.7171443743802424</v>
      </c>
      <c r="D34">
        <v>1.7171443743802424</v>
      </c>
      <c r="BK34" s="18"/>
    </row>
    <row r="35" spans="1:63" x14ac:dyDescent="0.2">
      <c r="A35" s="17"/>
      <c r="B35" s="4" t="s">
        <v>51</v>
      </c>
      <c r="C35" s="4">
        <v>0.92741153128242826</v>
      </c>
      <c r="D35" s="4">
        <v>0.93090157452220379</v>
      </c>
      <c r="BK35" s="18"/>
    </row>
    <row r="36" spans="1:63" x14ac:dyDescent="0.2">
      <c r="A36" s="17"/>
      <c r="B36" t="s">
        <v>52</v>
      </c>
      <c r="C36">
        <v>2.0738730679040258</v>
      </c>
      <c r="D36">
        <v>2.0738730679040258</v>
      </c>
      <c r="BK36" s="18"/>
    </row>
    <row r="37" spans="1:63" x14ac:dyDescent="0.2">
      <c r="A37" s="24"/>
      <c r="B37" s="20"/>
      <c r="C37" s="20"/>
      <c r="D37" s="20"/>
      <c r="E37" s="20"/>
      <c r="F37" s="20"/>
      <c r="G37" s="20"/>
      <c r="H37" s="20"/>
      <c r="I37" s="20"/>
      <c r="J37" s="20"/>
      <c r="K37" s="20"/>
      <c r="L37" s="20"/>
      <c r="M37" s="20"/>
      <c r="N37" s="20"/>
      <c r="O37" s="20"/>
      <c r="P37" s="20"/>
      <c r="Q37" s="20"/>
      <c r="R37" s="20"/>
      <c r="S37" s="20"/>
      <c r="T37" s="20"/>
      <c r="U37" s="20"/>
      <c r="V37" s="20"/>
      <c r="W37" s="20"/>
      <c r="X37" s="20"/>
      <c r="Y37" s="20"/>
      <c r="Z37" s="20"/>
      <c r="AA37" s="20"/>
      <c r="AB37" s="20"/>
      <c r="AC37" s="20"/>
      <c r="AD37" s="20"/>
      <c r="AE37" s="20"/>
      <c r="AF37" s="20"/>
      <c r="AG37" s="20"/>
      <c r="AH37" s="20"/>
      <c r="AI37" s="20"/>
      <c r="AJ37" s="20"/>
      <c r="AK37" s="20"/>
      <c r="AL37" s="20"/>
      <c r="AM37" s="20"/>
      <c r="AN37" s="20"/>
      <c r="AO37" s="20"/>
      <c r="AP37" s="20"/>
      <c r="AQ37" s="20"/>
      <c r="AR37" s="20"/>
      <c r="AS37" s="20"/>
      <c r="AT37" s="20"/>
      <c r="AU37" s="20"/>
      <c r="AV37" s="20"/>
      <c r="AW37" s="20"/>
      <c r="AX37" s="20"/>
      <c r="AY37" s="20"/>
      <c r="AZ37" s="20"/>
      <c r="BA37" s="20"/>
      <c r="BB37" s="20"/>
      <c r="BC37" s="20"/>
      <c r="BD37" s="20"/>
      <c r="BE37" s="20"/>
      <c r="BF37" s="20"/>
      <c r="BG37" s="20"/>
      <c r="BH37" s="20"/>
      <c r="BI37" s="20"/>
      <c r="BJ37" s="20"/>
      <c r="BK37" s="21"/>
    </row>
    <row r="38" spans="1:63" x14ac:dyDescent="0.2">
      <c r="A38" t="s">
        <v>138</v>
      </c>
    </row>
    <row r="39" spans="1:63" x14ac:dyDescent="0.2">
      <c r="A39" t="s">
        <v>411</v>
      </c>
      <c r="B39" t="s">
        <v>412</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EDAAA-1216-CD4C-BCC0-84EEA3608DEA}">
  <dimension ref="A1:H32"/>
  <sheetViews>
    <sheetView workbookViewId="0">
      <selection activeCell="A38" sqref="A38"/>
    </sheetView>
  </sheetViews>
  <sheetFormatPr baseColWidth="10" defaultRowHeight="16" x14ac:dyDescent="0.2"/>
  <cols>
    <col min="1" max="1" width="33.83203125" customWidth="1"/>
    <col min="2" max="2" width="15.83203125" customWidth="1"/>
  </cols>
  <sheetData>
    <row r="1" spans="1:8" x14ac:dyDescent="0.2">
      <c r="A1" t="s">
        <v>226</v>
      </c>
    </row>
    <row r="2" spans="1:8" x14ac:dyDescent="0.2">
      <c r="A2" s="8" t="s">
        <v>92</v>
      </c>
      <c r="B2" s="9" t="s">
        <v>227</v>
      </c>
    </row>
    <row r="3" spans="1:8" x14ac:dyDescent="0.2">
      <c r="A3" s="8" t="s">
        <v>176</v>
      </c>
      <c r="B3" s="1" t="s">
        <v>498</v>
      </c>
    </row>
    <row r="4" spans="1:8" x14ac:dyDescent="0.2">
      <c r="A4" s="45" t="s">
        <v>378</v>
      </c>
      <c r="B4" s="46" t="s">
        <v>380</v>
      </c>
      <c r="C4" s="15"/>
      <c r="D4" s="15"/>
      <c r="E4" s="15"/>
      <c r="F4" s="15"/>
      <c r="G4" s="15"/>
      <c r="H4" s="16"/>
    </row>
    <row r="5" spans="1:8" ht="17" thickBot="1" x14ac:dyDescent="0.25">
      <c r="A5" s="44" t="s">
        <v>197</v>
      </c>
      <c r="B5" t="s">
        <v>67</v>
      </c>
      <c r="C5" t="s">
        <v>228</v>
      </c>
      <c r="D5" t="s">
        <v>141</v>
      </c>
      <c r="H5" s="18"/>
    </row>
    <row r="6" spans="1:8" ht="34" x14ac:dyDescent="0.2">
      <c r="A6" s="47" t="s">
        <v>229</v>
      </c>
      <c r="B6" s="48" t="s">
        <v>379</v>
      </c>
      <c r="C6" s="49">
        <v>5.0000000000000001E-4</v>
      </c>
      <c r="D6" s="48" t="s">
        <v>379</v>
      </c>
      <c r="E6" s="20"/>
      <c r="F6" s="20"/>
      <c r="G6" s="20"/>
      <c r="H6" s="21"/>
    </row>
    <row r="7" spans="1:8" x14ac:dyDescent="0.2">
      <c r="A7" s="1"/>
      <c r="B7" s="40"/>
      <c r="C7" s="40"/>
      <c r="D7" s="40"/>
    </row>
    <row r="31" spans="1:1" x14ac:dyDescent="0.2">
      <c r="A31" s="56" t="s">
        <v>216</v>
      </c>
    </row>
    <row r="32" spans="1:1" x14ac:dyDescent="0.2">
      <c r="A32" s="29" t="s">
        <v>499</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1E21C3-4DFE-8C4C-A55D-43A9A64631F2}">
  <dimension ref="A2:E44"/>
  <sheetViews>
    <sheetView tabSelected="1" workbookViewId="0">
      <selection activeCell="M28" sqref="M28"/>
    </sheetView>
  </sheetViews>
  <sheetFormatPr baseColWidth="10" defaultRowHeight="16" x14ac:dyDescent="0.2"/>
  <cols>
    <col min="1" max="1" width="20.5" customWidth="1"/>
    <col min="2" max="2" width="20.83203125" customWidth="1"/>
    <col min="3" max="3" width="21.33203125" customWidth="1"/>
    <col min="4" max="4" width="22.5" customWidth="1"/>
    <col min="5" max="5" width="21.6640625" customWidth="1"/>
  </cols>
  <sheetData>
    <row r="2" spans="1:5" x14ac:dyDescent="0.2">
      <c r="A2" t="s">
        <v>92</v>
      </c>
    </row>
    <row r="3" spans="1:5" x14ac:dyDescent="0.2">
      <c r="A3" t="s">
        <v>219</v>
      </c>
      <c r="B3" s="9" t="s">
        <v>220</v>
      </c>
    </row>
    <row r="4" spans="1:5" x14ac:dyDescent="0.2">
      <c r="A4" t="s">
        <v>353</v>
      </c>
      <c r="B4" t="s">
        <v>355</v>
      </c>
    </row>
    <row r="5" spans="1:5" x14ac:dyDescent="0.2">
      <c r="A5" t="s">
        <v>354</v>
      </c>
      <c r="B5" t="s">
        <v>350</v>
      </c>
      <c r="C5" t="s">
        <v>351</v>
      </c>
      <c r="D5" t="s">
        <v>352</v>
      </c>
    </row>
    <row r="6" spans="1:5" x14ac:dyDescent="0.2">
      <c r="A6" t="s">
        <v>327</v>
      </c>
      <c r="B6" s="1" t="s">
        <v>329</v>
      </c>
    </row>
    <row r="7" spans="1:5" ht="17" thickBot="1" x14ac:dyDescent="0.25">
      <c r="A7" s="4" t="s">
        <v>197</v>
      </c>
      <c r="B7" s="4" t="s">
        <v>140</v>
      </c>
      <c r="C7" s="4" t="s">
        <v>141</v>
      </c>
      <c r="D7" s="4" t="s">
        <v>67</v>
      </c>
    </row>
    <row r="8" spans="1:5" ht="18" thickBot="1" x14ac:dyDescent="0.25">
      <c r="A8" s="36" t="s">
        <v>221</v>
      </c>
      <c r="B8" s="37" t="s">
        <v>222</v>
      </c>
      <c r="C8" s="39" t="s">
        <v>223</v>
      </c>
      <c r="D8" s="39" t="s">
        <v>224</v>
      </c>
    </row>
    <row r="11" spans="1:5" x14ac:dyDescent="0.2">
      <c r="A11" t="s">
        <v>356</v>
      </c>
    </row>
    <row r="12" spans="1:5" x14ac:dyDescent="0.2">
      <c r="B12" t="s">
        <v>40</v>
      </c>
      <c r="C12" t="s">
        <v>15</v>
      </c>
      <c r="D12" t="s">
        <v>16</v>
      </c>
      <c r="E12" t="s">
        <v>17</v>
      </c>
    </row>
    <row r="13" spans="1:5" x14ac:dyDescent="0.2">
      <c r="A13" t="s">
        <v>70</v>
      </c>
      <c r="B13" s="62">
        <v>196</v>
      </c>
      <c r="C13">
        <v>166.9092</v>
      </c>
      <c r="D13">
        <v>166.9092</v>
      </c>
      <c r="E13">
        <v>166.9092</v>
      </c>
    </row>
    <row r="14" spans="1:5" x14ac:dyDescent="0.2">
      <c r="A14" t="s">
        <v>71</v>
      </c>
      <c r="B14" s="62">
        <v>171</v>
      </c>
      <c r="C14">
        <v>164.486066666667</v>
      </c>
      <c r="D14">
        <v>164.486066666667</v>
      </c>
      <c r="E14">
        <v>164.486066666667</v>
      </c>
    </row>
    <row r="15" spans="1:5" x14ac:dyDescent="0.2">
      <c r="A15" t="s">
        <v>72</v>
      </c>
      <c r="B15" s="8">
        <v>191.8</v>
      </c>
      <c r="C15">
        <v>202.85263333333299</v>
      </c>
      <c r="D15">
        <v>202.85263333333299</v>
      </c>
      <c r="E15">
        <v>202.85263333333299</v>
      </c>
    </row>
    <row r="16" spans="1:5" x14ac:dyDescent="0.2">
      <c r="A16" t="s">
        <v>73</v>
      </c>
      <c r="B16" s="8">
        <v>523.20000000000005</v>
      </c>
      <c r="C16">
        <v>1268.2176666666701</v>
      </c>
      <c r="D16">
        <v>1268.2176666666701</v>
      </c>
      <c r="E16">
        <v>1268.2176666666701</v>
      </c>
    </row>
    <row r="17" spans="1:5" x14ac:dyDescent="0.2">
      <c r="A17" t="s">
        <v>74</v>
      </c>
      <c r="B17" s="8">
        <v>2022.3333299999999</v>
      </c>
      <c r="C17">
        <v>2966.2161000000001</v>
      </c>
      <c r="D17">
        <v>2966.2161000000001</v>
      </c>
      <c r="E17">
        <v>2966.2161000000001</v>
      </c>
    </row>
    <row r="18" spans="1:5" x14ac:dyDescent="0.2">
      <c r="A18" t="s">
        <v>75</v>
      </c>
      <c r="B18" s="8">
        <v>2857.6666700000001</v>
      </c>
      <c r="C18">
        <v>2216.2946000000002</v>
      </c>
      <c r="D18">
        <v>2216.2946000000002</v>
      </c>
      <c r="E18">
        <v>2216.2946000000002</v>
      </c>
    </row>
    <row r="19" spans="1:5" x14ac:dyDescent="0.2">
      <c r="A19" t="s">
        <v>76</v>
      </c>
      <c r="B19" s="8">
        <v>1677.9333300000001</v>
      </c>
      <c r="C19">
        <v>1183.1130333333299</v>
      </c>
      <c r="D19">
        <v>1183.1130333333299</v>
      </c>
      <c r="E19">
        <v>1183.1130333333299</v>
      </c>
    </row>
    <row r="20" spans="1:5" x14ac:dyDescent="0.2">
      <c r="A20" t="s">
        <v>77</v>
      </c>
      <c r="B20" s="8">
        <v>873.96666700000003</v>
      </c>
      <c r="C20">
        <v>916.67226666666704</v>
      </c>
      <c r="D20">
        <v>916.67226666666704</v>
      </c>
      <c r="E20">
        <v>916.67226666666704</v>
      </c>
    </row>
    <row r="21" spans="1:5" x14ac:dyDescent="0.2">
      <c r="A21" t="s">
        <v>78</v>
      </c>
      <c r="B21" s="8">
        <v>772.83333300000004</v>
      </c>
      <c r="C21">
        <v>1031.47673333333</v>
      </c>
      <c r="D21">
        <v>1031.47673333333</v>
      </c>
      <c r="E21">
        <v>1031.47673333333</v>
      </c>
    </row>
    <row r="22" spans="1:5" x14ac:dyDescent="0.2">
      <c r="A22" t="s">
        <v>79</v>
      </c>
      <c r="B22" s="8">
        <v>795.73333300000002</v>
      </c>
      <c r="C22">
        <v>738.59059999999999</v>
      </c>
      <c r="D22">
        <v>738.59059999999999</v>
      </c>
      <c r="E22">
        <v>738.59059999999999</v>
      </c>
    </row>
    <row r="23" spans="1:5" x14ac:dyDescent="0.2">
      <c r="A23" t="s">
        <v>80</v>
      </c>
      <c r="B23" s="8">
        <v>483</v>
      </c>
      <c r="C23">
        <v>190.53436666666701</v>
      </c>
      <c r="D23">
        <v>190.53436666666701</v>
      </c>
      <c r="E23">
        <v>190.53436666666701</v>
      </c>
    </row>
    <row r="24" spans="1:5" x14ac:dyDescent="0.2">
      <c r="A24" t="s">
        <v>81</v>
      </c>
      <c r="B24" s="8">
        <v>250</v>
      </c>
      <c r="C24">
        <v>164.639733333333</v>
      </c>
      <c r="D24">
        <v>164.639733333333</v>
      </c>
      <c r="E24">
        <v>164.639733333333</v>
      </c>
    </row>
    <row r="26" spans="1:5" x14ac:dyDescent="0.2">
      <c r="B26" t="s">
        <v>43</v>
      </c>
    </row>
    <row r="27" spans="1:5" ht="17" thickBot="1" x14ac:dyDescent="0.25"/>
    <row r="28" spans="1:5" x14ac:dyDescent="0.2">
      <c r="B28" s="3"/>
      <c r="C28" s="3" t="s">
        <v>15</v>
      </c>
      <c r="D28" s="3" t="s">
        <v>16</v>
      </c>
      <c r="E28" s="3" t="s">
        <v>17</v>
      </c>
    </row>
    <row r="29" spans="1:5" x14ac:dyDescent="0.2">
      <c r="B29" t="s">
        <v>44</v>
      </c>
      <c r="C29">
        <v>934.16691666666622</v>
      </c>
      <c r="D29">
        <v>934.16691666666622</v>
      </c>
      <c r="E29">
        <v>934.16691666666622</v>
      </c>
    </row>
    <row r="30" spans="1:5" x14ac:dyDescent="0.2">
      <c r="B30" t="s">
        <v>42</v>
      </c>
      <c r="C30">
        <v>805067.25111187482</v>
      </c>
      <c r="D30">
        <v>805067.25111187482</v>
      </c>
      <c r="E30">
        <v>805067.25111187482</v>
      </c>
    </row>
    <row r="31" spans="1:5" x14ac:dyDescent="0.2">
      <c r="B31" t="s">
        <v>45</v>
      </c>
      <c r="C31">
        <v>12</v>
      </c>
      <c r="D31">
        <v>12</v>
      </c>
      <c r="E31">
        <v>12</v>
      </c>
    </row>
    <row r="32" spans="1:5" x14ac:dyDescent="0.2">
      <c r="B32" t="s">
        <v>46</v>
      </c>
      <c r="C32">
        <v>0</v>
      </c>
      <c r="D32">
        <v>0</v>
      </c>
      <c r="E32">
        <v>0</v>
      </c>
    </row>
    <row r="33" spans="1:5" x14ac:dyDescent="0.2">
      <c r="B33" t="s">
        <v>47</v>
      </c>
      <c r="C33">
        <v>22</v>
      </c>
      <c r="D33">
        <v>22</v>
      </c>
      <c r="E33">
        <v>22</v>
      </c>
    </row>
    <row r="34" spans="1:5" x14ac:dyDescent="0.2">
      <c r="B34" t="s">
        <v>48</v>
      </c>
      <c r="C34">
        <v>9.2151666588787318E-2</v>
      </c>
      <c r="D34">
        <v>9.2151666588787318E-2</v>
      </c>
      <c r="E34">
        <v>9.2151666588787318E-2</v>
      </c>
    </row>
    <row r="35" spans="1:5" x14ac:dyDescent="0.2">
      <c r="B35" t="s">
        <v>49</v>
      </c>
      <c r="C35">
        <v>0.46370576564121413</v>
      </c>
      <c r="D35">
        <v>0.46370576564121413</v>
      </c>
      <c r="E35">
        <v>0.46370576564121413</v>
      </c>
    </row>
    <row r="36" spans="1:5" x14ac:dyDescent="0.2">
      <c r="B36" t="s">
        <v>50</v>
      </c>
      <c r="C36">
        <v>1.7171443743802424</v>
      </c>
      <c r="D36">
        <v>1.7171443743802424</v>
      </c>
      <c r="E36">
        <v>1.7171443743802424</v>
      </c>
    </row>
    <row r="37" spans="1:5" x14ac:dyDescent="0.2">
      <c r="B37" s="4" t="s">
        <v>51</v>
      </c>
      <c r="C37" s="4">
        <v>0.92741153128242826</v>
      </c>
      <c r="D37" s="4">
        <v>0.92741153128242826</v>
      </c>
      <c r="E37" s="4">
        <v>0.92741153128242826</v>
      </c>
    </row>
    <row r="38" spans="1:5" ht="17" thickBot="1" x14ac:dyDescent="0.25">
      <c r="B38" s="2" t="s">
        <v>52</v>
      </c>
      <c r="C38" s="2">
        <v>2.0738730679040258</v>
      </c>
      <c r="D38" s="2">
        <v>2.0738730679040258</v>
      </c>
      <c r="E38" s="2">
        <v>2.0738730679040258</v>
      </c>
    </row>
    <row r="41" spans="1:5" x14ac:dyDescent="0.2">
      <c r="A41" t="s">
        <v>245</v>
      </c>
    </row>
    <row r="42" spans="1:5" x14ac:dyDescent="0.2">
      <c r="A42" t="s">
        <v>246</v>
      </c>
    </row>
    <row r="43" spans="1:5" x14ac:dyDescent="0.2">
      <c r="A43" s="57" t="s">
        <v>248</v>
      </c>
    </row>
    <row r="44" spans="1:5" x14ac:dyDescent="0.2">
      <c r="A44" t="s">
        <v>247</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8E1251-529A-A84C-9C49-5610D2EA0505}">
  <dimension ref="A1:Z68"/>
  <sheetViews>
    <sheetView topLeftCell="A13" workbookViewId="0">
      <selection activeCell="A69" sqref="A69"/>
    </sheetView>
  </sheetViews>
  <sheetFormatPr baseColWidth="10" defaultRowHeight="16" x14ac:dyDescent="0.2"/>
  <cols>
    <col min="5" max="5" width="43.5" customWidth="1"/>
  </cols>
  <sheetData>
    <row r="1" spans="1:26" x14ac:dyDescent="0.2">
      <c r="A1" s="41" t="s">
        <v>381</v>
      </c>
      <c r="B1" s="15"/>
      <c r="C1" s="15"/>
      <c r="D1" s="15"/>
      <c r="E1" s="15"/>
      <c r="F1" s="15"/>
      <c r="G1" s="15"/>
      <c r="H1" s="15"/>
      <c r="I1" s="15"/>
      <c r="J1" s="15"/>
      <c r="K1" s="15"/>
      <c r="L1" s="15"/>
      <c r="M1" s="15"/>
      <c r="N1" s="15"/>
      <c r="O1" s="15"/>
      <c r="P1" s="15"/>
      <c r="Q1" s="15"/>
      <c r="R1" s="15"/>
      <c r="S1" s="15"/>
      <c r="T1" s="15"/>
      <c r="U1" s="15"/>
      <c r="V1" s="15"/>
      <c r="W1" s="15"/>
      <c r="X1" s="15"/>
      <c r="Y1" s="15"/>
      <c r="Z1" s="16"/>
    </row>
    <row r="2" spans="1:26" x14ac:dyDescent="0.2">
      <c r="A2" s="17" t="s">
        <v>92</v>
      </c>
      <c r="B2" s="11" t="s">
        <v>82</v>
      </c>
      <c r="Z2" s="18"/>
    </row>
    <row r="3" spans="1:26" x14ac:dyDescent="0.2">
      <c r="A3" s="17"/>
      <c r="B3" s="53" t="s">
        <v>83</v>
      </c>
      <c r="Z3" s="18"/>
    </row>
    <row r="4" spans="1:26" x14ac:dyDescent="0.2">
      <c r="A4" s="17" t="s">
        <v>98</v>
      </c>
      <c r="B4" s="53"/>
      <c r="Z4" s="18"/>
    </row>
    <row r="5" spans="1:26" x14ac:dyDescent="0.2">
      <c r="A5" s="17"/>
      <c r="B5" s="53" t="s">
        <v>84</v>
      </c>
      <c r="Z5" s="18"/>
    </row>
    <row r="6" spans="1:26" x14ac:dyDescent="0.2">
      <c r="A6" s="17" t="s">
        <v>99</v>
      </c>
      <c r="B6" s="53"/>
      <c r="Z6" s="18"/>
    </row>
    <row r="7" spans="1:26" x14ac:dyDescent="0.2">
      <c r="A7" s="17"/>
      <c r="B7" s="53" t="s">
        <v>85</v>
      </c>
      <c r="Z7" s="18"/>
    </row>
    <row r="8" spans="1:26" x14ac:dyDescent="0.2">
      <c r="A8" s="17" t="s">
        <v>100</v>
      </c>
      <c r="B8" s="54"/>
      <c r="Z8" s="18"/>
    </row>
    <row r="9" spans="1:26" x14ac:dyDescent="0.2">
      <c r="A9" s="17"/>
      <c r="B9" s="54" t="s">
        <v>87</v>
      </c>
      <c r="Z9" s="18"/>
    </row>
    <row r="10" spans="1:26" x14ac:dyDescent="0.2">
      <c r="A10" s="17"/>
      <c r="B10" s="54" t="s">
        <v>86</v>
      </c>
      <c r="Z10" s="18"/>
    </row>
    <row r="11" spans="1:26" x14ac:dyDescent="0.2">
      <c r="A11" s="17"/>
      <c r="B11" t="s">
        <v>88</v>
      </c>
      <c r="Z11" s="18"/>
    </row>
    <row r="12" spans="1:26" x14ac:dyDescent="0.2">
      <c r="A12" s="17"/>
      <c r="Z12" s="18"/>
    </row>
    <row r="13" spans="1:26" x14ac:dyDescent="0.2">
      <c r="A13" s="17"/>
      <c r="Z13" s="18"/>
    </row>
    <row r="14" spans="1:26" x14ac:dyDescent="0.2">
      <c r="A14" s="17" t="s">
        <v>211</v>
      </c>
      <c r="Z14" s="18"/>
    </row>
    <row r="15" spans="1:26" x14ac:dyDescent="0.2">
      <c r="A15" s="17"/>
      <c r="B15" t="s">
        <v>93</v>
      </c>
      <c r="Z15" s="18"/>
    </row>
    <row r="16" spans="1:26" x14ac:dyDescent="0.2">
      <c r="A16" s="17"/>
      <c r="B16" t="s">
        <v>500</v>
      </c>
      <c r="Z16" s="18"/>
    </row>
    <row r="17" spans="1:26" x14ac:dyDescent="0.2">
      <c r="A17" s="17"/>
      <c r="Z17" s="18"/>
    </row>
    <row r="18" spans="1:26" x14ac:dyDescent="0.2">
      <c r="A18" s="17"/>
      <c r="B18" s="58" t="s">
        <v>210</v>
      </c>
      <c r="C18" s="10"/>
      <c r="Z18" s="18"/>
    </row>
    <row r="19" spans="1:26" x14ac:dyDescent="0.2">
      <c r="A19" s="17"/>
      <c r="B19" t="s">
        <v>243</v>
      </c>
      <c r="C19" s="9" t="s">
        <v>244</v>
      </c>
      <c r="Z19" s="18"/>
    </row>
    <row r="20" spans="1:26" x14ac:dyDescent="0.2">
      <c r="A20" s="17" t="s">
        <v>101</v>
      </c>
      <c r="B20" s="54" t="s">
        <v>91</v>
      </c>
      <c r="C20" s="1">
        <v>2157</v>
      </c>
      <c r="D20" t="s">
        <v>94</v>
      </c>
      <c r="E20" s="54" t="s">
        <v>218</v>
      </c>
      <c r="Z20" s="18"/>
    </row>
    <row r="21" spans="1:26" x14ac:dyDescent="0.2">
      <c r="A21" s="17" t="s">
        <v>99</v>
      </c>
      <c r="B21" t="s">
        <v>95</v>
      </c>
      <c r="C21">
        <v>999</v>
      </c>
      <c r="D21" t="s">
        <v>102</v>
      </c>
      <c r="E21" t="s">
        <v>97</v>
      </c>
      <c r="G21" s="4" t="s">
        <v>108</v>
      </c>
      <c r="H21" s="36">
        <v>21.503</v>
      </c>
      <c r="I21" s="4" t="s">
        <v>104</v>
      </c>
      <c r="J21" s="4">
        <v>0.5</v>
      </c>
      <c r="Z21" s="18"/>
    </row>
    <row r="22" spans="1:26" ht="17" thickBot="1" x14ac:dyDescent="0.25">
      <c r="A22" s="17" t="s">
        <v>100</v>
      </c>
      <c r="B22" t="s">
        <v>96</v>
      </c>
      <c r="C22">
        <v>1.8</v>
      </c>
      <c r="D22" t="s">
        <v>102</v>
      </c>
      <c r="E22" t="s">
        <v>212</v>
      </c>
      <c r="G22" t="s">
        <v>109</v>
      </c>
      <c r="H22">
        <v>8.3500000000000005E-2</v>
      </c>
      <c r="I22" t="s">
        <v>105</v>
      </c>
      <c r="J22">
        <v>0.4</v>
      </c>
      <c r="Z22" s="18"/>
    </row>
    <row r="23" spans="1:26" ht="17" thickBot="1" x14ac:dyDescent="0.25">
      <c r="A23" s="17"/>
      <c r="B23" t="s">
        <v>110</v>
      </c>
      <c r="C23" s="12">
        <v>1.2</v>
      </c>
      <c r="E23" t="s">
        <v>213</v>
      </c>
      <c r="G23" s="4" t="s">
        <v>107</v>
      </c>
      <c r="H23" s="36">
        <v>0.55700000000000005</v>
      </c>
      <c r="I23" s="4" t="s">
        <v>103</v>
      </c>
      <c r="J23" s="4">
        <v>0.1</v>
      </c>
      <c r="Z23" s="18"/>
    </row>
    <row r="24" spans="1:26" x14ac:dyDescent="0.2">
      <c r="A24" s="17"/>
      <c r="Z24" s="18"/>
    </row>
    <row r="25" spans="1:26" x14ac:dyDescent="0.2">
      <c r="A25" s="17"/>
      <c r="Z25" s="18"/>
    </row>
    <row r="26" spans="1:26" x14ac:dyDescent="0.2">
      <c r="A26" s="17"/>
      <c r="B26" s="58" t="s">
        <v>106</v>
      </c>
      <c r="Z26" s="18"/>
    </row>
    <row r="27" spans="1:26" x14ac:dyDescent="0.2">
      <c r="A27" s="17"/>
      <c r="B27" t="s">
        <v>237</v>
      </c>
      <c r="C27" s="9" t="s">
        <v>242</v>
      </c>
      <c r="Z27" s="18"/>
    </row>
    <row r="28" spans="1:26" x14ac:dyDescent="0.2">
      <c r="A28" s="17"/>
      <c r="B28" s="54" t="s">
        <v>91</v>
      </c>
      <c r="C28">
        <v>901</v>
      </c>
      <c r="D28" t="s">
        <v>94</v>
      </c>
      <c r="E28" t="s">
        <v>112</v>
      </c>
      <c r="Z28" s="18"/>
    </row>
    <row r="29" spans="1:26" x14ac:dyDescent="0.2">
      <c r="A29" s="17"/>
      <c r="B29" t="s">
        <v>95</v>
      </c>
      <c r="C29">
        <v>145</v>
      </c>
      <c r="D29" t="s">
        <v>102</v>
      </c>
      <c r="E29" t="s">
        <v>113</v>
      </c>
      <c r="G29" s="4" t="s">
        <v>108</v>
      </c>
      <c r="H29" s="36">
        <v>4.8230000000000004</v>
      </c>
      <c r="I29" s="4" t="s">
        <v>104</v>
      </c>
      <c r="J29" s="4">
        <v>0.5</v>
      </c>
      <c r="Z29" s="18"/>
    </row>
    <row r="30" spans="1:26" ht="17" thickBot="1" x14ac:dyDescent="0.25">
      <c r="A30" s="17"/>
      <c r="B30" t="s">
        <v>96</v>
      </c>
      <c r="C30">
        <v>3.73</v>
      </c>
      <c r="D30" t="s">
        <v>102</v>
      </c>
      <c r="E30" t="s">
        <v>214</v>
      </c>
      <c r="G30" t="s">
        <v>109</v>
      </c>
      <c r="H30">
        <v>0.245</v>
      </c>
      <c r="I30" t="s">
        <v>105</v>
      </c>
      <c r="J30">
        <v>0.4</v>
      </c>
      <c r="Z30" s="18"/>
    </row>
    <row r="31" spans="1:26" ht="17" thickBot="1" x14ac:dyDescent="0.25">
      <c r="A31" s="17"/>
      <c r="B31" t="s">
        <v>110</v>
      </c>
      <c r="C31" s="12">
        <v>1.6679999999999999</v>
      </c>
      <c r="D31" t="s">
        <v>111</v>
      </c>
      <c r="E31" t="s">
        <v>239</v>
      </c>
      <c r="G31" s="4" t="s">
        <v>107</v>
      </c>
      <c r="H31" s="4">
        <v>0.84499999999999997</v>
      </c>
      <c r="I31" s="4" t="s">
        <v>103</v>
      </c>
      <c r="J31" s="4">
        <v>0.1</v>
      </c>
      <c r="Z31" s="18"/>
    </row>
    <row r="32" spans="1:26" x14ac:dyDescent="0.2">
      <c r="A32" s="17"/>
      <c r="B32" t="s">
        <v>382</v>
      </c>
      <c r="Z32" s="18"/>
    </row>
    <row r="33" spans="1:26" x14ac:dyDescent="0.2">
      <c r="A33" s="17"/>
      <c r="Z33" s="18"/>
    </row>
    <row r="37" spans="1:26" x14ac:dyDescent="0.2">
      <c r="A37" t="s">
        <v>138</v>
      </c>
    </row>
    <row r="39" spans="1:26" x14ac:dyDescent="0.2">
      <c r="A39" s="17" t="s">
        <v>217</v>
      </c>
    </row>
    <row r="40" spans="1:26" x14ac:dyDescent="0.2">
      <c r="A40" s="17"/>
    </row>
    <row r="41" spans="1:26" x14ac:dyDescent="0.2">
      <c r="A41" s="17" t="s">
        <v>149</v>
      </c>
    </row>
    <row r="42" spans="1:26" x14ac:dyDescent="0.2">
      <c r="A42" s="55" t="s">
        <v>215</v>
      </c>
    </row>
    <row r="43" spans="1:26" x14ac:dyDescent="0.2">
      <c r="A43" s="56" t="s">
        <v>216</v>
      </c>
    </row>
    <row r="66" spans="1:1" x14ac:dyDescent="0.2">
      <c r="A66" t="s">
        <v>501</v>
      </c>
    </row>
    <row r="67" spans="1:1" x14ac:dyDescent="0.2">
      <c r="A67" t="s">
        <v>502</v>
      </c>
    </row>
    <row r="68" spans="1:1" x14ac:dyDescent="0.2">
      <c r="A68" t="s">
        <v>503</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D110DA-CAEF-1D4E-BCB5-3D1F99905FBC}">
  <dimension ref="A1:AB11"/>
  <sheetViews>
    <sheetView workbookViewId="0">
      <selection activeCell="L30" sqref="L30"/>
    </sheetView>
  </sheetViews>
  <sheetFormatPr baseColWidth="10" defaultRowHeight="16" x14ac:dyDescent="0.2"/>
  <sheetData>
    <row r="1" spans="1:28" x14ac:dyDescent="0.2">
      <c r="A1" s="41" t="s">
        <v>236</v>
      </c>
      <c r="B1" s="15"/>
      <c r="C1" s="15"/>
      <c r="D1" s="15"/>
      <c r="E1" s="15"/>
      <c r="F1" s="15"/>
      <c r="G1" s="15"/>
      <c r="H1" s="15"/>
      <c r="I1" s="15"/>
      <c r="J1" s="15"/>
      <c r="K1" s="15"/>
      <c r="L1" s="15"/>
      <c r="M1" s="15"/>
      <c r="N1" s="15"/>
      <c r="O1" s="15"/>
      <c r="P1" s="15"/>
      <c r="Q1" s="15"/>
      <c r="R1" s="15"/>
      <c r="S1" s="15"/>
      <c r="T1" s="15"/>
      <c r="U1" s="15"/>
      <c r="V1" s="15"/>
      <c r="W1" s="15"/>
      <c r="X1" s="15"/>
      <c r="Y1" s="15"/>
      <c r="Z1" s="15"/>
      <c r="AA1" s="15"/>
      <c r="AB1" s="16"/>
    </row>
    <row r="2" spans="1:28" x14ac:dyDescent="0.2">
      <c r="A2" s="17" t="s">
        <v>118</v>
      </c>
      <c r="B2" s="1" t="s">
        <v>241</v>
      </c>
      <c r="AB2" s="18"/>
    </row>
    <row r="3" spans="1:28" x14ac:dyDescent="0.2">
      <c r="A3" s="17" t="s">
        <v>237</v>
      </c>
      <c r="B3" s="1" t="s">
        <v>238</v>
      </c>
      <c r="AB3" s="18"/>
    </row>
    <row r="4" spans="1:28" ht="17" thickBot="1" x14ac:dyDescent="0.25">
      <c r="A4" s="19" t="s">
        <v>197</v>
      </c>
      <c r="B4" s="4" t="s">
        <v>140</v>
      </c>
      <c r="C4" s="4" t="s">
        <v>141</v>
      </c>
      <c r="D4" s="4" t="s">
        <v>67</v>
      </c>
      <c r="AB4" s="18"/>
    </row>
    <row r="5" spans="1:28" ht="17" thickBot="1" x14ac:dyDescent="0.25">
      <c r="A5" s="52" t="s">
        <v>240</v>
      </c>
      <c r="B5" s="37">
        <v>1.6679999999999999</v>
      </c>
      <c r="C5" s="37">
        <v>1.6679999999999999</v>
      </c>
      <c r="D5" s="37">
        <v>1.6679999999999999</v>
      </c>
      <c r="AB5" s="18"/>
    </row>
    <row r="6" spans="1:28" x14ac:dyDescent="0.2">
      <c r="A6" s="17"/>
      <c r="AB6" s="18"/>
    </row>
    <row r="7" spans="1:28" x14ac:dyDescent="0.2">
      <c r="A7" s="17"/>
      <c r="AB7" s="18"/>
    </row>
    <row r="8" spans="1:28" x14ac:dyDescent="0.2">
      <c r="A8" s="17"/>
      <c r="AB8" s="18"/>
    </row>
    <row r="9" spans="1:28" x14ac:dyDescent="0.2">
      <c r="A9" s="17"/>
      <c r="AB9" s="18"/>
    </row>
    <row r="10" spans="1:28" x14ac:dyDescent="0.2">
      <c r="A10" t="s">
        <v>138</v>
      </c>
      <c r="AB10" s="18"/>
    </row>
    <row r="11" spans="1:28" ht="17" customHeight="1" x14ac:dyDescent="0.2">
      <c r="A11" s="17" t="s">
        <v>149</v>
      </c>
      <c r="B11" s="20"/>
      <c r="C11" s="20"/>
      <c r="D11" s="20"/>
      <c r="E11" s="20"/>
      <c r="F11" s="20"/>
      <c r="G11" s="20"/>
      <c r="H11" s="20"/>
      <c r="I11" s="20"/>
      <c r="J11" s="20"/>
      <c r="K11" s="20"/>
      <c r="L11" s="20"/>
      <c r="M11" s="20"/>
      <c r="N11" s="20"/>
      <c r="O11" s="20"/>
      <c r="P11" s="20"/>
      <c r="Q11" s="20"/>
      <c r="R11" s="20"/>
      <c r="S11" s="20"/>
      <c r="T11" s="20"/>
      <c r="U11" s="20"/>
      <c r="V11" s="20"/>
      <c r="W11" s="20"/>
      <c r="X11" s="20"/>
      <c r="Y11" s="20"/>
      <c r="Z11" s="20"/>
      <c r="AA11" s="20"/>
      <c r="AB11" s="21"/>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8BE237-1623-0045-89B7-E5D2473435CF}">
  <dimension ref="A1:D38"/>
  <sheetViews>
    <sheetView workbookViewId="0">
      <selection activeCell="M50" sqref="M50"/>
    </sheetView>
  </sheetViews>
  <sheetFormatPr baseColWidth="10" defaultRowHeight="16" x14ac:dyDescent="0.2"/>
  <cols>
    <col min="1" max="1" width="30.6640625" customWidth="1"/>
  </cols>
  <sheetData>
    <row r="1" spans="1:4" s="15" customFormat="1" x14ac:dyDescent="0.2">
      <c r="A1" s="41" t="s">
        <v>260</v>
      </c>
    </row>
    <row r="2" spans="1:4" x14ac:dyDescent="0.2">
      <c r="A2" s="17" t="s">
        <v>92</v>
      </c>
      <c r="B2" s="54" t="s">
        <v>258</v>
      </c>
    </row>
    <row r="3" spans="1:4" x14ac:dyDescent="0.2">
      <c r="A3" s="17" t="s">
        <v>237</v>
      </c>
      <c r="B3" s="9" t="s">
        <v>256</v>
      </c>
    </row>
    <row r="4" spans="1:4" x14ac:dyDescent="0.2">
      <c r="A4" s="17" t="s">
        <v>353</v>
      </c>
      <c r="B4" t="s">
        <v>259</v>
      </c>
    </row>
    <row r="5" spans="1:4" x14ac:dyDescent="0.2">
      <c r="A5" s="19" t="s">
        <v>197</v>
      </c>
    </row>
    <row r="6" spans="1:4" ht="17" thickBot="1" x14ac:dyDescent="0.25">
      <c r="A6" s="17"/>
      <c r="B6" s="4" t="s">
        <v>67</v>
      </c>
      <c r="C6" s="4" t="s">
        <v>140</v>
      </c>
      <c r="D6" s="4" t="s">
        <v>141</v>
      </c>
    </row>
    <row r="7" spans="1:4" s="20" customFormat="1" ht="36" customHeight="1" x14ac:dyDescent="0.2">
      <c r="A7" s="66" t="s">
        <v>257</v>
      </c>
      <c r="B7" s="70" t="s">
        <v>255</v>
      </c>
      <c r="C7" s="70" t="s">
        <v>253</v>
      </c>
      <c r="D7" s="71" t="s">
        <v>254</v>
      </c>
    </row>
    <row r="9" spans="1:4" ht="18" customHeight="1" x14ac:dyDescent="0.2"/>
    <row r="12" spans="1:4" s="15" customFormat="1" x14ac:dyDescent="0.2">
      <c r="A12" s="65" t="s">
        <v>262</v>
      </c>
    </row>
    <row r="13" spans="1:4" x14ac:dyDescent="0.2">
      <c r="A13" s="17" t="s">
        <v>263</v>
      </c>
      <c r="B13" s="1" t="s">
        <v>264</v>
      </c>
    </row>
    <row r="14" spans="1:4" x14ac:dyDescent="0.2">
      <c r="A14" s="19" t="s">
        <v>197</v>
      </c>
    </row>
    <row r="15" spans="1:4" x14ac:dyDescent="0.2">
      <c r="A15" s="17"/>
      <c r="B15" s="4" t="s">
        <v>67</v>
      </c>
      <c r="C15" s="4" t="s">
        <v>140</v>
      </c>
      <c r="D15" s="4" t="s">
        <v>141</v>
      </c>
    </row>
    <row r="16" spans="1:4" s="20" customFormat="1" ht="17" x14ac:dyDescent="0.2">
      <c r="A16" s="66" t="s">
        <v>261</v>
      </c>
      <c r="B16" s="67" t="s">
        <v>266</v>
      </c>
      <c r="C16" s="68">
        <v>14850000000</v>
      </c>
      <c r="D16" s="67" t="s">
        <v>265</v>
      </c>
    </row>
    <row r="18" spans="1:1" x14ac:dyDescent="0.2">
      <c r="A18" t="s">
        <v>138</v>
      </c>
    </row>
    <row r="19" spans="1:1" x14ac:dyDescent="0.2">
      <c r="A19" s="17" t="s">
        <v>249</v>
      </c>
    </row>
    <row r="20" spans="1:1" x14ac:dyDescent="0.2">
      <c r="A20" s="17" t="s">
        <v>245</v>
      </c>
    </row>
    <row r="21" spans="1:1" s="20" customFormat="1" x14ac:dyDescent="0.2">
      <c r="A21" s="69" t="s">
        <v>252</v>
      </c>
    </row>
    <row r="23" spans="1:1" x14ac:dyDescent="0.2">
      <c r="A23" s="17"/>
    </row>
    <row r="24" spans="1:1" x14ac:dyDescent="0.2">
      <c r="A24" s="17"/>
    </row>
    <row r="25" spans="1:1" x14ac:dyDescent="0.2">
      <c r="A25" s="17"/>
    </row>
    <row r="26" spans="1:1" x14ac:dyDescent="0.2">
      <c r="A26" s="17"/>
    </row>
    <row r="27" spans="1:1" x14ac:dyDescent="0.2">
      <c r="A27" s="17"/>
    </row>
    <row r="28" spans="1:1" x14ac:dyDescent="0.2">
      <c r="A28" s="17"/>
    </row>
    <row r="29" spans="1:1" x14ac:dyDescent="0.2">
      <c r="A29" s="17"/>
    </row>
    <row r="30" spans="1:1" x14ac:dyDescent="0.2">
      <c r="A30" s="17"/>
    </row>
    <row r="31" spans="1:1" x14ac:dyDescent="0.2">
      <c r="A31" s="17"/>
    </row>
    <row r="32" spans="1:1" x14ac:dyDescent="0.2">
      <c r="A32" s="17"/>
    </row>
    <row r="33" spans="1:1" x14ac:dyDescent="0.2">
      <c r="A33" s="17"/>
    </row>
    <row r="34" spans="1:1" x14ac:dyDescent="0.2">
      <c r="A34" s="17"/>
    </row>
    <row r="35" spans="1:1" x14ac:dyDescent="0.2">
      <c r="A35" s="17"/>
    </row>
    <row r="36" spans="1:1" x14ac:dyDescent="0.2">
      <c r="A36" s="17"/>
    </row>
    <row r="37" spans="1:1" x14ac:dyDescent="0.2">
      <c r="A37" s="17"/>
    </row>
    <row r="38" spans="1:1" x14ac:dyDescent="0.2">
      <c r="A38" s="59" t="s">
        <v>131</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01F408-C87C-9146-8921-93E3AA2A7529}">
  <dimension ref="A1:H71"/>
  <sheetViews>
    <sheetView topLeftCell="A6" workbookViewId="0">
      <selection activeCell="K47" sqref="K47"/>
    </sheetView>
  </sheetViews>
  <sheetFormatPr baseColWidth="10" defaultRowHeight="16" x14ac:dyDescent="0.2"/>
  <cols>
    <col min="1" max="1" width="25.33203125" customWidth="1"/>
    <col min="2" max="2" width="25.83203125" customWidth="1"/>
    <col min="3" max="3" width="19.1640625" customWidth="1"/>
    <col min="4" max="4" width="17.33203125" customWidth="1"/>
    <col min="5" max="6" width="18" customWidth="1"/>
    <col min="7" max="7" width="20.33203125" customWidth="1"/>
    <col min="8" max="8" width="18" customWidth="1"/>
  </cols>
  <sheetData>
    <row r="1" spans="1:8" x14ac:dyDescent="0.2">
      <c r="A1" t="s">
        <v>92</v>
      </c>
    </row>
    <row r="2" spans="1:8" x14ac:dyDescent="0.2">
      <c r="A2" t="s">
        <v>243</v>
      </c>
      <c r="B2" s="9" t="s">
        <v>267</v>
      </c>
    </row>
    <row r="3" spans="1:8" x14ac:dyDescent="0.2">
      <c r="A3" t="s">
        <v>353</v>
      </c>
      <c r="B3" t="s">
        <v>268</v>
      </c>
    </row>
    <row r="4" spans="1:8" x14ac:dyDescent="0.2">
      <c r="A4" s="4" t="s">
        <v>197</v>
      </c>
      <c r="B4" s="4"/>
    </row>
    <row r="5" spans="1:8" x14ac:dyDescent="0.2">
      <c r="A5" s="4"/>
      <c r="B5" s="36" t="s">
        <v>269</v>
      </c>
      <c r="C5" t="s">
        <v>270</v>
      </c>
      <c r="D5" t="s">
        <v>183</v>
      </c>
    </row>
    <row r="6" spans="1:8" x14ac:dyDescent="0.2">
      <c r="A6" s="4" t="s">
        <v>140</v>
      </c>
      <c r="B6" s="36" t="s">
        <v>271</v>
      </c>
      <c r="C6" s="38">
        <v>42361</v>
      </c>
      <c r="D6">
        <f>C6/C8</f>
        <v>0.7784945050906017</v>
      </c>
    </row>
    <row r="7" spans="1:8" ht="17" thickBot="1" x14ac:dyDescent="0.25">
      <c r="A7" s="4" t="s">
        <v>141</v>
      </c>
      <c r="B7" s="36" t="s">
        <v>273</v>
      </c>
      <c r="C7" s="38">
        <v>12053</v>
      </c>
      <c r="D7">
        <f>C7/C8</f>
        <v>0.2215054949093983</v>
      </c>
    </row>
    <row r="8" spans="1:8" ht="18" thickBot="1" x14ac:dyDescent="0.25">
      <c r="A8" s="4" t="s">
        <v>67</v>
      </c>
      <c r="B8" s="37" t="s">
        <v>272</v>
      </c>
      <c r="C8">
        <f>C7+C6</f>
        <v>54414</v>
      </c>
    </row>
    <row r="9" spans="1:8" x14ac:dyDescent="0.2">
      <c r="B9" s="72"/>
    </row>
    <row r="10" spans="1:8" x14ac:dyDescent="0.2">
      <c r="A10" t="s">
        <v>353</v>
      </c>
      <c r="B10" s="72"/>
    </row>
    <row r="11" spans="1:8" x14ac:dyDescent="0.2">
      <c r="B11" t="s">
        <v>40</v>
      </c>
      <c r="C11" t="s">
        <v>22</v>
      </c>
      <c r="D11" t="s">
        <v>18</v>
      </c>
      <c r="E11" t="s">
        <v>19</v>
      </c>
      <c r="G11" t="s">
        <v>20</v>
      </c>
      <c r="H11" t="s">
        <v>21</v>
      </c>
    </row>
    <row r="12" spans="1:8" x14ac:dyDescent="0.2">
      <c r="A12" t="s">
        <v>70</v>
      </c>
      <c r="B12" s="62">
        <v>196</v>
      </c>
      <c r="C12">
        <v>166.9092</v>
      </c>
      <c r="D12">
        <v>166.4135</v>
      </c>
      <c r="E12">
        <v>164.608233333333</v>
      </c>
      <c r="G12">
        <v>166.86150000000001</v>
      </c>
      <c r="H12">
        <v>166.956533333333</v>
      </c>
    </row>
    <row r="13" spans="1:8" x14ac:dyDescent="0.2">
      <c r="A13" t="s">
        <v>71</v>
      </c>
      <c r="B13" s="62">
        <v>171</v>
      </c>
      <c r="C13">
        <v>164.486066666667</v>
      </c>
      <c r="D13">
        <v>164.37809999999999</v>
      </c>
      <c r="E13">
        <v>164.49506666666699</v>
      </c>
      <c r="G13">
        <v>164.4864</v>
      </c>
      <c r="H13">
        <v>164.48576666666699</v>
      </c>
    </row>
    <row r="14" spans="1:8" x14ac:dyDescent="0.2">
      <c r="A14" t="s">
        <v>72</v>
      </c>
      <c r="B14" s="8">
        <v>191.8</v>
      </c>
      <c r="C14">
        <v>202.85263333333299</v>
      </c>
      <c r="D14">
        <v>187.194066666667</v>
      </c>
      <c r="E14">
        <v>204.55946666666699</v>
      </c>
      <c r="G14">
        <v>202.906133333333</v>
      </c>
      <c r="H14">
        <v>202.798133333333</v>
      </c>
    </row>
    <row r="15" spans="1:8" x14ac:dyDescent="0.2">
      <c r="A15" t="s">
        <v>73</v>
      </c>
      <c r="B15" s="8">
        <v>523.20000000000005</v>
      </c>
      <c r="C15">
        <v>1268.2176666666701</v>
      </c>
      <c r="D15">
        <v>1038.9792333333301</v>
      </c>
      <c r="E15">
        <v>1300.57913333333</v>
      </c>
      <c r="G15">
        <v>1269.2271333333299</v>
      </c>
      <c r="H15">
        <v>1267.1921</v>
      </c>
    </row>
    <row r="16" spans="1:8" x14ac:dyDescent="0.2">
      <c r="A16" t="s">
        <v>74</v>
      </c>
      <c r="B16" s="8">
        <v>2022.3333299999999</v>
      </c>
      <c r="C16">
        <v>2966.2161000000001</v>
      </c>
      <c r="D16">
        <v>2502.18683333333</v>
      </c>
      <c r="E16">
        <v>3037.1155333333299</v>
      </c>
      <c r="G16">
        <v>2968.43683333333</v>
      </c>
      <c r="H16">
        <v>2963.9594666666699</v>
      </c>
    </row>
    <row r="17" spans="1:8" x14ac:dyDescent="0.2">
      <c r="A17" t="s">
        <v>75</v>
      </c>
      <c r="B17" s="8">
        <v>2857.6666700000001</v>
      </c>
      <c r="C17">
        <v>2216.2946000000002</v>
      </c>
      <c r="D17">
        <v>1824.2363666666699</v>
      </c>
      <c r="E17">
        <v>2280.2297333333299</v>
      </c>
      <c r="G17">
        <v>2218.2890000000002</v>
      </c>
      <c r="H17">
        <v>2214.2684666666701</v>
      </c>
    </row>
    <row r="18" spans="1:8" x14ac:dyDescent="0.2">
      <c r="A18" t="s">
        <v>76</v>
      </c>
      <c r="B18" s="8">
        <v>1677.9333300000001</v>
      </c>
      <c r="C18">
        <v>1183.1130333333299</v>
      </c>
      <c r="D18">
        <v>893.25346666666599</v>
      </c>
      <c r="E18">
        <v>1227.31756666667</v>
      </c>
      <c r="G18">
        <v>1184.52223333333</v>
      </c>
      <c r="H18">
        <v>1181.6801666666699</v>
      </c>
    </row>
    <row r="19" spans="1:8" x14ac:dyDescent="0.2">
      <c r="A19" t="s">
        <v>77</v>
      </c>
      <c r="B19" s="8">
        <v>873.96666700000003</v>
      </c>
      <c r="C19">
        <v>916.67226666666704</v>
      </c>
      <c r="D19">
        <v>637.15023333333295</v>
      </c>
      <c r="E19">
        <v>959.88613333333399</v>
      </c>
      <c r="G19">
        <v>918.023866666667</v>
      </c>
      <c r="H19">
        <v>915.29923333333295</v>
      </c>
    </row>
    <row r="20" spans="1:8" x14ac:dyDescent="0.2">
      <c r="A20" t="s">
        <v>78</v>
      </c>
      <c r="B20" s="8">
        <v>772.83333300000004</v>
      </c>
      <c r="C20">
        <v>1031.47673333333</v>
      </c>
      <c r="D20">
        <v>776.83966666666697</v>
      </c>
      <c r="E20">
        <v>1072.0798</v>
      </c>
      <c r="G20">
        <v>1032.76966666667</v>
      </c>
      <c r="H20">
        <v>1030.1619333333299</v>
      </c>
    </row>
    <row r="21" spans="1:8" x14ac:dyDescent="0.2">
      <c r="A21" t="s">
        <v>79</v>
      </c>
      <c r="B21" s="8">
        <v>795.73333300000002</v>
      </c>
      <c r="C21">
        <v>738.59059999999999</v>
      </c>
      <c r="D21">
        <v>555.40840000000003</v>
      </c>
      <c r="E21">
        <v>763.52043333333302</v>
      </c>
      <c r="G21">
        <v>739.37139999999999</v>
      </c>
      <c r="H21">
        <v>737.797233333333</v>
      </c>
    </row>
    <row r="22" spans="1:8" x14ac:dyDescent="0.2">
      <c r="A22" t="s">
        <v>80</v>
      </c>
      <c r="B22" s="8">
        <v>483</v>
      </c>
      <c r="C22">
        <v>190.53436666666701</v>
      </c>
      <c r="D22">
        <v>182.65446666666699</v>
      </c>
      <c r="E22">
        <v>187.492166666667</v>
      </c>
      <c r="G22">
        <v>190.460033333333</v>
      </c>
      <c r="H22">
        <v>190.608566666667</v>
      </c>
    </row>
    <row r="23" spans="1:8" x14ac:dyDescent="0.2">
      <c r="A23" t="s">
        <v>81</v>
      </c>
      <c r="B23" s="8">
        <v>250</v>
      </c>
      <c r="C23">
        <v>164.639733333333</v>
      </c>
      <c r="D23">
        <v>164.58160000000001</v>
      </c>
      <c r="E23">
        <v>164.62886666666699</v>
      </c>
      <c r="G23">
        <v>164.639466666667</v>
      </c>
      <c r="H23">
        <v>164.63986666666699</v>
      </c>
    </row>
    <row r="24" spans="1:8" x14ac:dyDescent="0.2">
      <c r="B24">
        <f>AVERAGE(B12:B23)</f>
        <v>901.28888858333346</v>
      </c>
    </row>
    <row r="25" spans="1:8" x14ac:dyDescent="0.2">
      <c r="B25" t="s">
        <v>43</v>
      </c>
      <c r="H25" t="s">
        <v>43</v>
      </c>
    </row>
    <row r="26" spans="1:8" ht="17" thickBot="1" x14ac:dyDescent="0.25"/>
    <row r="27" spans="1:8" x14ac:dyDescent="0.2">
      <c r="B27" s="3"/>
      <c r="C27" s="5" t="s">
        <v>22</v>
      </c>
      <c r="D27" s="3" t="s">
        <v>18</v>
      </c>
      <c r="E27" s="3" t="s">
        <v>19</v>
      </c>
      <c r="F27" s="3"/>
      <c r="G27" s="5" t="s">
        <v>66</v>
      </c>
      <c r="H27" s="5" t="s">
        <v>21</v>
      </c>
    </row>
    <row r="28" spans="1:8" x14ac:dyDescent="0.2">
      <c r="B28" t="s">
        <v>44</v>
      </c>
      <c r="C28">
        <v>934.16691666666622</v>
      </c>
      <c r="D28">
        <v>757.77299444444407</v>
      </c>
      <c r="E28">
        <v>960.54267777777739</v>
      </c>
      <c r="G28">
        <v>934.9994722222217</v>
      </c>
      <c r="H28">
        <v>933.3206222222226</v>
      </c>
    </row>
    <row r="29" spans="1:8" x14ac:dyDescent="0.2">
      <c r="B29" t="s">
        <v>42</v>
      </c>
      <c r="C29">
        <v>805067.25111187482</v>
      </c>
      <c r="D29">
        <v>549421.97336338146</v>
      </c>
      <c r="E29">
        <v>851052.82262789609</v>
      </c>
      <c r="G29">
        <v>806478.84418900113</v>
      </c>
      <c r="H29">
        <v>803634.71721805411</v>
      </c>
    </row>
    <row r="30" spans="1:8" x14ac:dyDescent="0.2">
      <c r="B30" t="s">
        <v>45</v>
      </c>
      <c r="C30">
        <v>12</v>
      </c>
      <c r="D30">
        <v>12</v>
      </c>
      <c r="E30">
        <v>12</v>
      </c>
      <c r="G30">
        <v>12</v>
      </c>
      <c r="H30">
        <v>12</v>
      </c>
    </row>
    <row r="31" spans="1:8" x14ac:dyDescent="0.2">
      <c r="B31" t="s">
        <v>46</v>
      </c>
      <c r="C31">
        <v>0</v>
      </c>
      <c r="D31">
        <v>0</v>
      </c>
      <c r="E31">
        <v>0</v>
      </c>
      <c r="G31">
        <v>0</v>
      </c>
      <c r="H31">
        <v>0</v>
      </c>
    </row>
    <row r="32" spans="1:8" x14ac:dyDescent="0.2">
      <c r="B32" t="s">
        <v>47</v>
      </c>
      <c r="C32">
        <v>22</v>
      </c>
      <c r="D32">
        <v>22</v>
      </c>
      <c r="E32">
        <v>22</v>
      </c>
      <c r="G32">
        <v>22</v>
      </c>
      <c r="H32">
        <v>22</v>
      </c>
    </row>
    <row r="33" spans="2:8" x14ac:dyDescent="0.2">
      <c r="B33" t="s">
        <v>48</v>
      </c>
      <c r="C33">
        <v>9.2151666588787318E-2</v>
      </c>
      <c r="D33">
        <v>-0.43997156455771946</v>
      </c>
      <c r="E33">
        <v>0.16354128705665294</v>
      </c>
      <c r="G33">
        <v>9.4438504838532999E-2</v>
      </c>
      <c r="H33">
        <v>8.9824880743060095E-2</v>
      </c>
    </row>
    <row r="34" spans="2:8" x14ac:dyDescent="0.2">
      <c r="B34" t="s">
        <v>49</v>
      </c>
      <c r="C34">
        <v>0.46370576564121413</v>
      </c>
      <c r="D34">
        <v>0.33212489774275772</v>
      </c>
      <c r="E34">
        <v>0.43579267268049887</v>
      </c>
      <c r="G34">
        <v>0.46280784825215132</v>
      </c>
      <c r="H34">
        <v>0.46461957123838415</v>
      </c>
    </row>
    <row r="35" spans="2:8" x14ac:dyDescent="0.2">
      <c r="B35" t="s">
        <v>50</v>
      </c>
      <c r="C35">
        <v>1.7171443743802424</v>
      </c>
      <c r="D35">
        <v>1.7171443743802424</v>
      </c>
      <c r="E35">
        <v>1.7171443743802424</v>
      </c>
      <c r="G35">
        <v>1.7171443743802424</v>
      </c>
      <c r="H35">
        <v>1.7171443743802424</v>
      </c>
    </row>
    <row r="36" spans="2:8" x14ac:dyDescent="0.2">
      <c r="B36" t="s">
        <v>51</v>
      </c>
      <c r="C36" s="4">
        <v>0.92741153128242826</v>
      </c>
      <c r="D36">
        <v>0.66424979548551544</v>
      </c>
      <c r="E36">
        <v>0.87158534536099774</v>
      </c>
      <c r="G36" s="4">
        <v>0.92561569650430264</v>
      </c>
      <c r="H36" s="4">
        <v>0.92923914247676831</v>
      </c>
    </row>
    <row r="37" spans="2:8" ht="17" thickBot="1" x14ac:dyDescent="0.25">
      <c r="B37" s="2" t="s">
        <v>52</v>
      </c>
      <c r="C37" s="2">
        <v>2.0738730679040258</v>
      </c>
      <c r="D37" s="2">
        <v>2.0738730679040258</v>
      </c>
      <c r="E37" s="2">
        <v>2.0738730679040258</v>
      </c>
      <c r="F37" s="2"/>
      <c r="G37" s="2">
        <v>2.0738730679040258</v>
      </c>
      <c r="H37" s="2">
        <v>2.0738730679040258</v>
      </c>
    </row>
    <row r="68" spans="1:1" x14ac:dyDescent="0.2">
      <c r="A68" s="26" t="s">
        <v>134</v>
      </c>
    </row>
    <row r="70" spans="1:1" x14ac:dyDescent="0.2">
      <c r="A70" s="29" t="s">
        <v>250</v>
      </c>
    </row>
    <row r="71" spans="1:1" x14ac:dyDescent="0.2">
      <c r="A71" s="29" t="s">
        <v>147</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8C93D1-879D-B848-874A-89E000887B45}">
  <dimension ref="A1:F68"/>
  <sheetViews>
    <sheetView workbookViewId="0">
      <selection activeCell="L54" sqref="L54"/>
    </sheetView>
  </sheetViews>
  <sheetFormatPr baseColWidth="10" defaultRowHeight="16" x14ac:dyDescent="0.2"/>
  <cols>
    <col min="1" max="2" width="38.33203125" customWidth="1"/>
    <col min="3" max="3" width="42.5" customWidth="1"/>
    <col min="4" max="4" width="47.5" customWidth="1"/>
  </cols>
  <sheetData>
    <row r="1" spans="1:6" x14ac:dyDescent="0.2">
      <c r="A1" s="1" t="s">
        <v>281</v>
      </c>
      <c r="B1" s="1"/>
    </row>
    <row r="2" spans="1:6" x14ac:dyDescent="0.2">
      <c r="A2" t="s">
        <v>118</v>
      </c>
      <c r="C2" s="6" t="s">
        <v>274</v>
      </c>
    </row>
    <row r="3" spans="1:6" x14ac:dyDescent="0.2">
      <c r="A3" t="s">
        <v>263</v>
      </c>
      <c r="C3" s="6" t="s">
        <v>291</v>
      </c>
    </row>
    <row r="4" spans="1:6" x14ac:dyDescent="0.2">
      <c r="A4" t="s">
        <v>263</v>
      </c>
      <c r="C4" s="6" t="s">
        <v>292</v>
      </c>
    </row>
    <row r="5" spans="1:6" x14ac:dyDescent="0.2">
      <c r="A5" t="s">
        <v>296</v>
      </c>
    </row>
    <row r="6" spans="1:6" x14ac:dyDescent="0.2">
      <c r="A6" t="s">
        <v>285</v>
      </c>
      <c r="B6" t="s">
        <v>288</v>
      </c>
      <c r="C6" t="s">
        <v>277</v>
      </c>
      <c r="D6" t="s">
        <v>276</v>
      </c>
    </row>
    <row r="7" spans="1:6" x14ac:dyDescent="0.2">
      <c r="A7" s="6" t="s">
        <v>278</v>
      </c>
      <c r="B7" s="6" t="s">
        <v>284</v>
      </c>
      <c r="C7">
        <v>0.45</v>
      </c>
      <c r="D7">
        <v>121.91</v>
      </c>
      <c r="F7">
        <f>C7*D7</f>
        <v>54.859499999999997</v>
      </c>
    </row>
    <row r="8" spans="1:6" x14ac:dyDescent="0.2">
      <c r="A8" t="s">
        <v>286</v>
      </c>
      <c r="B8" s="6" t="s">
        <v>287</v>
      </c>
      <c r="C8">
        <v>0.1</v>
      </c>
      <c r="D8">
        <v>36.549999999999997</v>
      </c>
      <c r="F8">
        <f t="shared" ref="F8:F10" si="0">C8*D8</f>
        <v>3.6549999999999998</v>
      </c>
    </row>
    <row r="9" spans="1:6" x14ac:dyDescent="0.2">
      <c r="A9" s="6" t="s">
        <v>279</v>
      </c>
      <c r="B9" s="6" t="s">
        <v>283</v>
      </c>
      <c r="C9">
        <v>0.05</v>
      </c>
      <c r="D9">
        <v>364.95</v>
      </c>
      <c r="F9">
        <f t="shared" si="0"/>
        <v>18.247499999999999</v>
      </c>
    </row>
    <row r="10" spans="1:6" x14ac:dyDescent="0.2">
      <c r="A10" t="s">
        <v>275</v>
      </c>
      <c r="B10" s="6" t="s">
        <v>282</v>
      </c>
      <c r="C10">
        <v>0.4</v>
      </c>
      <c r="D10">
        <v>1</v>
      </c>
      <c r="F10">
        <f t="shared" si="0"/>
        <v>0.4</v>
      </c>
    </row>
    <row r="12" spans="1:6" x14ac:dyDescent="0.2">
      <c r="F12">
        <f>SUM(F7:F10)</f>
        <v>77.162000000000006</v>
      </c>
    </row>
    <row r="14" spans="1:6" x14ac:dyDescent="0.2">
      <c r="A14" s="4" t="s">
        <v>197</v>
      </c>
      <c r="B14" s="4"/>
    </row>
    <row r="15" spans="1:6" x14ac:dyDescent="0.2">
      <c r="A15" s="4"/>
      <c r="B15" s="4"/>
      <c r="C15" s="4" t="s">
        <v>67</v>
      </c>
      <c r="D15" s="4" t="s">
        <v>140</v>
      </c>
      <c r="E15" s="4" t="s">
        <v>141</v>
      </c>
    </row>
    <row r="16" spans="1:6" x14ac:dyDescent="0.2">
      <c r="A16" s="36" t="s">
        <v>280</v>
      </c>
      <c r="B16" s="36"/>
      <c r="C16" s="4">
        <v>68</v>
      </c>
      <c r="D16" s="4">
        <v>77</v>
      </c>
      <c r="E16" s="4">
        <v>36.5</v>
      </c>
    </row>
    <row r="58" spans="1:2" x14ac:dyDescent="0.2">
      <c r="A58" s="26" t="s">
        <v>134</v>
      </c>
    </row>
    <row r="62" spans="1:2" x14ac:dyDescent="0.2">
      <c r="A62" s="26"/>
      <c r="B62" s="26"/>
    </row>
    <row r="65" spans="1:2" x14ac:dyDescent="0.2">
      <c r="A65" s="29" t="s">
        <v>289</v>
      </c>
    </row>
    <row r="66" spans="1:2" x14ac:dyDescent="0.2">
      <c r="A66" s="29" t="s">
        <v>148</v>
      </c>
    </row>
    <row r="67" spans="1:2" x14ac:dyDescent="0.2">
      <c r="A67" s="29" t="s">
        <v>250</v>
      </c>
      <c r="B67" s="29"/>
    </row>
    <row r="68" spans="1:2" x14ac:dyDescent="0.2">
      <c r="A68" s="29" t="s">
        <v>290</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21E1B4-330B-B94A-B241-BF8942F717D6}">
  <dimension ref="A1:AT64"/>
  <sheetViews>
    <sheetView zoomScale="92" workbookViewId="0">
      <selection activeCell="T37" sqref="T37"/>
    </sheetView>
  </sheetViews>
  <sheetFormatPr baseColWidth="10" defaultRowHeight="16" x14ac:dyDescent="0.2"/>
  <cols>
    <col min="1" max="1" width="44" customWidth="1"/>
    <col min="2" max="2" width="13.1640625" customWidth="1"/>
  </cols>
  <sheetData>
    <row r="1" spans="1:46" x14ac:dyDescent="0.2">
      <c r="A1" s="41" t="s">
        <v>295</v>
      </c>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6"/>
    </row>
    <row r="2" spans="1:46" x14ac:dyDescent="0.2">
      <c r="A2" s="17" t="s">
        <v>118</v>
      </c>
      <c r="B2" s="9" t="s">
        <v>293</v>
      </c>
      <c r="AT2" s="18"/>
    </row>
    <row r="3" spans="1:46" x14ac:dyDescent="0.2">
      <c r="A3" s="17" t="s">
        <v>328</v>
      </c>
      <c r="B3" t="s">
        <v>346</v>
      </c>
      <c r="AT3" s="18"/>
    </row>
    <row r="4" spans="1:46" x14ac:dyDescent="0.2">
      <c r="A4" s="17"/>
      <c r="B4" t="s">
        <v>514</v>
      </c>
      <c r="AT4" s="18"/>
    </row>
    <row r="5" spans="1:46" x14ac:dyDescent="0.2">
      <c r="A5" s="17" t="s">
        <v>353</v>
      </c>
      <c r="B5" t="s">
        <v>515</v>
      </c>
      <c r="AT5" s="18"/>
    </row>
    <row r="6" spans="1:46" x14ac:dyDescent="0.2">
      <c r="A6" s="19" t="s">
        <v>504</v>
      </c>
      <c r="B6" s="4" t="s">
        <v>337</v>
      </c>
      <c r="C6" s="4" t="s">
        <v>140</v>
      </c>
      <c r="D6" s="4" t="s">
        <v>141</v>
      </c>
      <c r="AT6" s="18"/>
    </row>
    <row r="7" spans="1:46" x14ac:dyDescent="0.2">
      <c r="A7" s="19" t="s">
        <v>507</v>
      </c>
      <c r="B7" s="4" t="s">
        <v>510</v>
      </c>
      <c r="C7" s="4" t="s">
        <v>508</v>
      </c>
      <c r="D7" s="4" t="s">
        <v>509</v>
      </c>
      <c r="AT7" s="18"/>
    </row>
    <row r="8" spans="1:46" x14ac:dyDescent="0.2">
      <c r="A8" s="19" t="s">
        <v>505</v>
      </c>
      <c r="B8" s="4">
        <v>1.5</v>
      </c>
      <c r="C8" s="4">
        <v>2</v>
      </c>
      <c r="D8" s="4">
        <v>1</v>
      </c>
      <c r="AT8" s="18"/>
    </row>
    <row r="9" spans="1:46" x14ac:dyDescent="0.2">
      <c r="A9" s="19" t="s">
        <v>506</v>
      </c>
      <c r="B9" s="91" t="s">
        <v>513</v>
      </c>
      <c r="C9" s="4" t="s">
        <v>512</v>
      </c>
      <c r="D9" s="4" t="s">
        <v>511</v>
      </c>
      <c r="AT9" s="18"/>
    </row>
    <row r="10" spans="1:46" x14ac:dyDescent="0.2">
      <c r="A10" s="17"/>
      <c r="AT10" s="18"/>
    </row>
    <row r="11" spans="1:46" x14ac:dyDescent="0.2">
      <c r="A11" s="17"/>
      <c r="AT11" s="18"/>
    </row>
    <row r="12" spans="1:46" x14ac:dyDescent="0.2">
      <c r="A12" s="17"/>
      <c r="AT12" s="18"/>
    </row>
    <row r="13" spans="1:46" x14ac:dyDescent="0.2">
      <c r="A13" s="17"/>
      <c r="AT13" s="18"/>
    </row>
    <row r="14" spans="1:46" x14ac:dyDescent="0.2">
      <c r="A14" s="17"/>
      <c r="AT14" s="18"/>
    </row>
    <row r="15" spans="1:46" x14ac:dyDescent="0.2">
      <c r="A15" s="17"/>
      <c r="AT15" s="18"/>
    </row>
    <row r="16" spans="1:46" x14ac:dyDescent="0.2">
      <c r="A16" s="17"/>
      <c r="AT16" s="18"/>
    </row>
    <row r="17" spans="1:46" x14ac:dyDescent="0.2">
      <c r="A17" s="17"/>
      <c r="AT17" s="18"/>
    </row>
    <row r="18" spans="1:46" x14ac:dyDescent="0.2">
      <c r="A18" s="17"/>
      <c r="AT18" s="18"/>
    </row>
    <row r="19" spans="1:46" x14ac:dyDescent="0.2">
      <c r="A19" s="17"/>
      <c r="AT19" s="18"/>
    </row>
    <row r="20" spans="1:46" x14ac:dyDescent="0.2">
      <c r="A20" s="17"/>
      <c r="AT20" s="18"/>
    </row>
    <row r="21" spans="1:46" x14ac:dyDescent="0.2">
      <c r="A21" s="17"/>
      <c r="AT21" s="18"/>
    </row>
    <row r="22" spans="1:46" x14ac:dyDescent="0.2">
      <c r="A22" s="17"/>
      <c r="AT22" s="18"/>
    </row>
    <row r="23" spans="1:46" x14ac:dyDescent="0.2">
      <c r="A23" s="17"/>
      <c r="AT23" s="18"/>
    </row>
    <row r="24" spans="1:46" x14ac:dyDescent="0.2">
      <c r="A24" s="17"/>
      <c r="AT24" s="18"/>
    </row>
    <row r="25" spans="1:46" x14ac:dyDescent="0.2">
      <c r="A25" s="17"/>
      <c r="AT25" s="18"/>
    </row>
    <row r="26" spans="1:46" x14ac:dyDescent="0.2">
      <c r="A26" s="17"/>
      <c r="AT26" s="18"/>
    </row>
    <row r="27" spans="1:46" x14ac:dyDescent="0.2">
      <c r="A27" s="17"/>
      <c r="AT27" s="18"/>
    </row>
    <row r="28" spans="1:46" x14ac:dyDescent="0.2">
      <c r="A28" s="17"/>
      <c r="AT28" s="18"/>
    </row>
    <row r="29" spans="1:46" x14ac:dyDescent="0.2">
      <c r="A29" s="17"/>
      <c r="AT29" s="18"/>
    </row>
    <row r="30" spans="1:46" x14ac:dyDescent="0.2">
      <c r="A30" s="17"/>
      <c r="AT30" s="18"/>
    </row>
    <row r="31" spans="1:46" x14ac:dyDescent="0.2">
      <c r="A31" s="17"/>
      <c r="AT31" s="18"/>
    </row>
    <row r="32" spans="1:46" x14ac:dyDescent="0.2">
      <c r="A32" s="17"/>
      <c r="AT32" s="18"/>
    </row>
    <row r="33" spans="1:46" x14ac:dyDescent="0.2">
      <c r="A33" s="17"/>
      <c r="AT33" s="18"/>
    </row>
    <row r="34" spans="1:46" x14ac:dyDescent="0.2">
      <c r="A34" s="59" t="s">
        <v>133</v>
      </c>
      <c r="AT34" s="18"/>
    </row>
    <row r="35" spans="1:46" x14ac:dyDescent="0.2">
      <c r="A35" s="17"/>
      <c r="AT35" s="18"/>
    </row>
    <row r="36" spans="1:46" x14ac:dyDescent="0.2">
      <c r="A36" s="60" t="s">
        <v>251</v>
      </c>
      <c r="AT36" s="18"/>
    </row>
    <row r="37" spans="1:46" x14ac:dyDescent="0.2">
      <c r="A37" s="29" t="s">
        <v>250</v>
      </c>
      <c r="AT37" s="18"/>
    </row>
    <row r="38" spans="1:46" x14ac:dyDescent="0.2">
      <c r="A38" s="17"/>
      <c r="AT38" s="18"/>
    </row>
    <row r="39" spans="1:46" x14ac:dyDescent="0.2">
      <c r="A39" s="17" t="s">
        <v>349</v>
      </c>
      <c r="AT39" s="18"/>
    </row>
    <row r="40" spans="1:46" x14ac:dyDescent="0.2">
      <c r="B40" t="s">
        <v>40</v>
      </c>
      <c r="E40" t="s">
        <v>347</v>
      </c>
      <c r="I40" t="s">
        <v>348</v>
      </c>
      <c r="AT40" s="18"/>
    </row>
    <row r="41" spans="1:46" x14ac:dyDescent="0.2">
      <c r="A41" t="s">
        <v>70</v>
      </c>
      <c r="B41" s="73">
        <v>195.5</v>
      </c>
      <c r="C41" s="73"/>
      <c r="E41">
        <v>166.88606666666701</v>
      </c>
      <c r="I41">
        <v>166.88606666666701</v>
      </c>
      <c r="AT41" s="18"/>
    </row>
    <row r="42" spans="1:46" x14ac:dyDescent="0.2">
      <c r="A42" t="s">
        <v>71</v>
      </c>
      <c r="B42" s="73">
        <v>170.96333333333331</v>
      </c>
      <c r="C42" s="73"/>
      <c r="E42">
        <v>164.41443333333299</v>
      </c>
      <c r="I42">
        <v>164.41443333333299</v>
      </c>
    </row>
    <row r="43" spans="1:46" x14ac:dyDescent="0.2">
      <c r="A43" t="s">
        <v>72</v>
      </c>
      <c r="B43">
        <v>191.8</v>
      </c>
      <c r="E43">
        <v>199.41370000000001</v>
      </c>
      <c r="I43">
        <v>199.41370000000001</v>
      </c>
    </row>
    <row r="44" spans="1:46" x14ac:dyDescent="0.2">
      <c r="A44" t="s">
        <v>73</v>
      </c>
      <c r="B44">
        <v>523.20000000000005</v>
      </c>
      <c r="E44">
        <v>1179.17243333333</v>
      </c>
      <c r="I44">
        <v>1179.17243333333</v>
      </c>
    </row>
    <row r="45" spans="1:46" x14ac:dyDescent="0.2">
      <c r="A45" t="s">
        <v>74</v>
      </c>
      <c r="B45">
        <v>2022.3333333333333</v>
      </c>
      <c r="E45">
        <v>2826.18</v>
      </c>
      <c r="I45">
        <v>2826.18</v>
      </c>
    </row>
    <row r="46" spans="1:46" x14ac:dyDescent="0.2">
      <c r="A46" t="s">
        <v>75</v>
      </c>
      <c r="B46">
        <v>2857.6666666666665</v>
      </c>
      <c r="E46">
        <v>2180.7391333333298</v>
      </c>
      <c r="I46">
        <v>2180.7391333333298</v>
      </c>
    </row>
    <row r="47" spans="1:46" x14ac:dyDescent="0.2">
      <c r="A47" t="s">
        <v>76</v>
      </c>
      <c r="B47">
        <v>1677.9333333333334</v>
      </c>
      <c r="E47">
        <v>1177.4478666666701</v>
      </c>
      <c r="I47">
        <v>1177.4478666666701</v>
      </c>
    </row>
    <row r="48" spans="1:46" x14ac:dyDescent="0.2">
      <c r="A48" t="s">
        <v>77</v>
      </c>
      <c r="B48">
        <v>873.9666666666667</v>
      </c>
      <c r="E48">
        <v>908.84286666666696</v>
      </c>
      <c r="I48">
        <v>908.84286666666696</v>
      </c>
    </row>
    <row r="49" spans="1:9" x14ac:dyDescent="0.2">
      <c r="A49" t="s">
        <v>78</v>
      </c>
      <c r="B49">
        <v>772.83333333333337</v>
      </c>
      <c r="E49">
        <v>1023.14536666667</v>
      </c>
      <c r="I49">
        <v>1023.14536666667</v>
      </c>
    </row>
    <row r="50" spans="1:9" x14ac:dyDescent="0.2">
      <c r="A50" t="s">
        <v>79</v>
      </c>
      <c r="B50">
        <v>795.73333333333335</v>
      </c>
      <c r="E50">
        <v>721.41856666666695</v>
      </c>
      <c r="I50">
        <v>721.41856666666695</v>
      </c>
    </row>
    <row r="51" spans="1:9" x14ac:dyDescent="0.2">
      <c r="A51" t="s">
        <v>80</v>
      </c>
      <c r="B51">
        <v>483</v>
      </c>
      <c r="E51">
        <v>188.08973333333299</v>
      </c>
      <c r="I51">
        <v>188.08973333333299</v>
      </c>
    </row>
    <row r="52" spans="1:9" x14ac:dyDescent="0.2">
      <c r="A52" t="s">
        <v>81</v>
      </c>
      <c r="B52">
        <v>250</v>
      </c>
      <c r="E52">
        <v>164.66946666666701</v>
      </c>
      <c r="I52">
        <v>164.66946666666701</v>
      </c>
    </row>
    <row r="54" spans="1:9" x14ac:dyDescent="0.2">
      <c r="E54" t="s">
        <v>516</v>
      </c>
      <c r="I54" t="s">
        <v>516</v>
      </c>
    </row>
    <row r="55" spans="1:9" x14ac:dyDescent="0.2">
      <c r="C55" t="s">
        <v>44</v>
      </c>
      <c r="E55">
        <v>908.36830277777779</v>
      </c>
      <c r="F55" t="s">
        <v>44</v>
      </c>
      <c r="I55">
        <v>908.36830277777779</v>
      </c>
    </row>
    <row r="56" spans="1:9" x14ac:dyDescent="0.2">
      <c r="C56" t="s">
        <v>42</v>
      </c>
      <c r="E56">
        <v>742596.47275280871</v>
      </c>
      <c r="F56" t="s">
        <v>42</v>
      </c>
      <c r="I56">
        <v>742596.47275280871</v>
      </c>
    </row>
    <row r="57" spans="1:9" x14ac:dyDescent="0.2">
      <c r="C57" t="s">
        <v>45</v>
      </c>
      <c r="E57">
        <v>12</v>
      </c>
      <c r="F57" t="s">
        <v>45</v>
      </c>
      <c r="I57">
        <v>12</v>
      </c>
    </row>
    <row r="58" spans="1:9" x14ac:dyDescent="0.2">
      <c r="C58" t="s">
        <v>46</v>
      </c>
      <c r="E58">
        <v>0</v>
      </c>
      <c r="F58" t="s">
        <v>46</v>
      </c>
      <c r="I58">
        <v>0</v>
      </c>
    </row>
    <row r="59" spans="1:9" x14ac:dyDescent="0.2">
      <c r="C59" t="s">
        <v>47</v>
      </c>
      <c r="E59">
        <v>22</v>
      </c>
      <c r="F59" t="s">
        <v>47</v>
      </c>
      <c r="I59">
        <v>22</v>
      </c>
    </row>
    <row r="60" spans="1:9" x14ac:dyDescent="0.2">
      <c r="C60" t="s">
        <v>48</v>
      </c>
      <c r="E60">
        <v>2.0360175483657289E-2</v>
      </c>
      <c r="F60" t="s">
        <v>48</v>
      </c>
      <c r="I60">
        <v>2.0360175483657289E-2</v>
      </c>
    </row>
    <row r="61" spans="1:9" x14ac:dyDescent="0.2">
      <c r="C61" t="s">
        <v>49</v>
      </c>
      <c r="E61">
        <v>0.49196979290987619</v>
      </c>
      <c r="F61" t="s">
        <v>49</v>
      </c>
      <c r="I61">
        <v>0.49196979290987619</v>
      </c>
    </row>
    <row r="62" spans="1:9" x14ac:dyDescent="0.2">
      <c r="C62" t="s">
        <v>50</v>
      </c>
      <c r="E62">
        <v>1.7171443743802424</v>
      </c>
      <c r="F62" t="s">
        <v>50</v>
      </c>
      <c r="I62">
        <v>1.7171443743802424</v>
      </c>
    </row>
    <row r="63" spans="1:9" x14ac:dyDescent="0.2">
      <c r="C63" t="s">
        <v>51</v>
      </c>
      <c r="E63">
        <v>0.98393958581975238</v>
      </c>
      <c r="F63" t="s">
        <v>51</v>
      </c>
      <c r="I63">
        <v>0.98393958581975238</v>
      </c>
    </row>
    <row r="64" spans="1:9" x14ac:dyDescent="0.2">
      <c r="C64" t="s">
        <v>52</v>
      </c>
      <c r="E64">
        <v>2.0738730679040258</v>
      </c>
      <c r="F64" t="s">
        <v>52</v>
      </c>
      <c r="I64">
        <v>2.0738730679040258</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8E3345-A8A2-634E-BD99-9272F350C363}">
  <dimension ref="A1:M573"/>
  <sheetViews>
    <sheetView workbookViewId="0">
      <selection activeCell="E51" sqref="E51"/>
    </sheetView>
  </sheetViews>
  <sheetFormatPr baseColWidth="10" defaultRowHeight="16" x14ac:dyDescent="0.2"/>
  <cols>
    <col min="1" max="1" width="23.1640625" customWidth="1"/>
    <col min="2" max="2" width="42.83203125" customWidth="1"/>
    <col min="3" max="3" width="17.5" customWidth="1"/>
    <col min="4" max="4" width="18.6640625" customWidth="1"/>
    <col min="5" max="5" width="21.1640625" style="4" customWidth="1"/>
    <col min="6" max="6" width="19" customWidth="1"/>
    <col min="7" max="7" width="26.6640625" customWidth="1"/>
    <col min="8" max="8" width="18.33203125" customWidth="1"/>
    <col min="9" max="9" width="22.1640625" customWidth="1"/>
    <col min="10" max="10" width="17.1640625" customWidth="1"/>
    <col min="11" max="11" width="20.6640625" customWidth="1"/>
  </cols>
  <sheetData>
    <row r="1" spans="1:13" x14ac:dyDescent="0.2">
      <c r="A1" t="s">
        <v>198</v>
      </c>
      <c r="E1"/>
    </row>
    <row r="2" spans="1:13" x14ac:dyDescent="0.2">
      <c r="A2" s="13" t="s">
        <v>114</v>
      </c>
      <c r="B2" s="14" t="s">
        <v>358</v>
      </c>
      <c r="C2" s="15"/>
      <c r="D2" s="16"/>
      <c r="E2"/>
    </row>
    <row r="3" spans="1:13" x14ac:dyDescent="0.2">
      <c r="A3" s="17"/>
      <c r="B3" t="s">
        <v>60</v>
      </c>
      <c r="C3" s="6" t="s">
        <v>135</v>
      </c>
      <c r="D3" s="18"/>
      <c r="E3"/>
    </row>
    <row r="4" spans="1:13" x14ac:dyDescent="0.2">
      <c r="A4" s="17"/>
      <c r="B4" t="s">
        <v>62</v>
      </c>
      <c r="C4" s="6" t="s">
        <v>136</v>
      </c>
      <c r="D4" s="18"/>
      <c r="E4"/>
    </row>
    <row r="5" spans="1:13" x14ac:dyDescent="0.2">
      <c r="A5" s="17"/>
      <c r="D5" s="18"/>
      <c r="E5"/>
    </row>
    <row r="6" spans="1:13" x14ac:dyDescent="0.2">
      <c r="A6" s="76"/>
      <c r="B6" s="58" t="s">
        <v>160</v>
      </c>
      <c r="C6" s="58"/>
      <c r="D6" s="77"/>
      <c r="E6"/>
    </row>
    <row r="7" spans="1:13" x14ac:dyDescent="0.2">
      <c r="A7" s="76"/>
      <c r="B7" s="58" t="s">
        <v>67</v>
      </c>
      <c r="C7" s="58" t="s">
        <v>68</v>
      </c>
      <c r="D7" s="77" t="s">
        <v>69</v>
      </c>
      <c r="E7"/>
    </row>
    <row r="8" spans="1:13" x14ac:dyDescent="0.2">
      <c r="A8" s="78" t="s">
        <v>174</v>
      </c>
      <c r="B8" s="79">
        <v>1</v>
      </c>
      <c r="C8" s="79">
        <v>1</v>
      </c>
      <c r="D8" s="80">
        <v>1</v>
      </c>
      <c r="E8"/>
    </row>
    <row r="9" spans="1:13" x14ac:dyDescent="0.2">
      <c r="A9" s="10"/>
      <c r="B9" s="10"/>
      <c r="C9" s="10"/>
      <c r="D9" s="10"/>
      <c r="E9"/>
    </row>
    <row r="10" spans="1:13" x14ac:dyDescent="0.2">
      <c r="E10"/>
    </row>
    <row r="11" spans="1:13" x14ac:dyDescent="0.2">
      <c r="A11" s="13" t="s">
        <v>115</v>
      </c>
      <c r="B11" s="14" t="s">
        <v>359</v>
      </c>
      <c r="C11" s="15"/>
      <c r="D11" s="15"/>
      <c r="E11" s="15"/>
      <c r="F11" s="15"/>
      <c r="G11" s="15"/>
      <c r="H11" s="15"/>
      <c r="I11" s="15"/>
      <c r="J11" s="15"/>
      <c r="K11" s="15"/>
      <c r="L11" s="15"/>
      <c r="M11" s="16"/>
    </row>
    <row r="12" spans="1:13" x14ac:dyDescent="0.2">
      <c r="A12" s="17"/>
      <c r="B12" t="s">
        <v>384</v>
      </c>
      <c r="C12" t="s">
        <v>5</v>
      </c>
      <c r="D12" t="s">
        <v>0</v>
      </c>
      <c r="E12" t="s">
        <v>1</v>
      </c>
      <c r="F12" t="s">
        <v>2</v>
      </c>
      <c r="G12" t="s">
        <v>3</v>
      </c>
      <c r="H12" t="s">
        <v>4</v>
      </c>
      <c r="M12" s="18"/>
    </row>
    <row r="13" spans="1:13" x14ac:dyDescent="0.2">
      <c r="A13" s="17" t="s">
        <v>70</v>
      </c>
      <c r="B13">
        <v>170.96333333333331</v>
      </c>
      <c r="C13">
        <v>166.90786666666699</v>
      </c>
      <c r="D13">
        <v>167.2465</v>
      </c>
      <c r="E13">
        <v>166.9092</v>
      </c>
      <c r="F13">
        <v>166.93389999999999</v>
      </c>
      <c r="G13">
        <v>166.90223333333299</v>
      </c>
      <c r="H13">
        <v>166.90156666666701</v>
      </c>
      <c r="M13" s="18"/>
    </row>
    <row r="14" spans="1:13" x14ac:dyDescent="0.2">
      <c r="A14" s="17" t="s">
        <v>71</v>
      </c>
      <c r="B14">
        <v>191.8</v>
      </c>
      <c r="C14">
        <v>164.989566666667</v>
      </c>
      <c r="D14">
        <v>164.52500000000001</v>
      </c>
      <c r="E14">
        <v>164.486066666667</v>
      </c>
      <c r="F14">
        <v>164.92400000000001</v>
      </c>
      <c r="G14">
        <v>164.8141</v>
      </c>
      <c r="H14">
        <v>164.93346666666699</v>
      </c>
      <c r="M14" s="18"/>
    </row>
    <row r="15" spans="1:13" x14ac:dyDescent="0.2">
      <c r="A15" s="17" t="s">
        <v>72</v>
      </c>
      <c r="B15">
        <v>195.5</v>
      </c>
      <c r="C15">
        <v>199.5547</v>
      </c>
      <c r="D15">
        <v>202.23123333333299</v>
      </c>
      <c r="E15">
        <v>202.85263333333299</v>
      </c>
      <c r="F15">
        <v>199.48963333333299</v>
      </c>
      <c r="G15">
        <v>198.673566666667</v>
      </c>
      <c r="H15">
        <v>199.849533333333</v>
      </c>
      <c r="M15" s="18"/>
    </row>
    <row r="16" spans="1:13" x14ac:dyDescent="0.2">
      <c r="A16" s="17" t="s">
        <v>73</v>
      </c>
      <c r="B16">
        <v>250</v>
      </c>
      <c r="C16">
        <v>1272.3915</v>
      </c>
      <c r="D16">
        <v>1260.88006666667</v>
      </c>
      <c r="E16">
        <v>1268.2176666666701</v>
      </c>
      <c r="F16">
        <v>1262.6638666666699</v>
      </c>
      <c r="G16">
        <v>1259.02606666667</v>
      </c>
      <c r="H16">
        <v>1254.4751333333299</v>
      </c>
      <c r="M16" s="18"/>
    </row>
    <row r="17" spans="1:13" x14ac:dyDescent="0.2">
      <c r="A17" s="17" t="s">
        <v>74</v>
      </c>
      <c r="B17">
        <v>483</v>
      </c>
      <c r="C17">
        <v>2958.0614999999998</v>
      </c>
      <c r="D17">
        <v>2970.2255666666701</v>
      </c>
      <c r="E17">
        <v>2966.2161000000001</v>
      </c>
      <c r="F17">
        <v>2942.9738333333298</v>
      </c>
      <c r="G17">
        <v>2928.5873333333302</v>
      </c>
      <c r="H17">
        <v>2934.5657666666698</v>
      </c>
      <c r="M17" s="18"/>
    </row>
    <row r="18" spans="1:13" x14ac:dyDescent="0.2">
      <c r="A18" s="17" t="s">
        <v>75</v>
      </c>
      <c r="B18">
        <v>523.20000000000005</v>
      </c>
      <c r="C18">
        <v>2199.8960999999999</v>
      </c>
      <c r="D18">
        <v>2176.5324333333301</v>
      </c>
      <c r="E18">
        <v>2216.2946000000002</v>
      </c>
      <c r="F18">
        <v>2207.3595333333301</v>
      </c>
      <c r="G18">
        <v>2208.4384666666701</v>
      </c>
      <c r="H18">
        <v>2212.1581333333302</v>
      </c>
      <c r="M18" s="18"/>
    </row>
    <row r="19" spans="1:13" x14ac:dyDescent="0.2">
      <c r="A19" s="17" t="s">
        <v>76</v>
      </c>
      <c r="B19">
        <v>772.83333333333337</v>
      </c>
      <c r="C19">
        <v>1204.55753333333</v>
      </c>
      <c r="D19">
        <v>1197.3249000000001</v>
      </c>
      <c r="E19">
        <v>1183.1130333333299</v>
      </c>
      <c r="F19">
        <v>1174.0613000000001</v>
      </c>
      <c r="G19">
        <v>1186.0551</v>
      </c>
      <c r="H19">
        <v>1176.8974333333299</v>
      </c>
      <c r="M19" s="18"/>
    </row>
    <row r="20" spans="1:13" x14ac:dyDescent="0.2">
      <c r="A20" s="17" t="s">
        <v>77</v>
      </c>
      <c r="B20">
        <v>795.73333333333335</v>
      </c>
      <c r="C20">
        <v>892.85896666666702</v>
      </c>
      <c r="D20">
        <v>918.73506666666697</v>
      </c>
      <c r="E20">
        <v>916.67226666666704</v>
      </c>
      <c r="F20">
        <v>923.43866666666702</v>
      </c>
      <c r="G20">
        <v>900.66226666666603</v>
      </c>
      <c r="H20">
        <v>907.75223333333304</v>
      </c>
      <c r="M20" s="18"/>
    </row>
    <row r="21" spans="1:13" x14ac:dyDescent="0.2">
      <c r="A21" s="17" t="s">
        <v>78</v>
      </c>
      <c r="B21">
        <v>873.9666666666667</v>
      </c>
      <c r="C21">
        <v>1025.86913333333</v>
      </c>
      <c r="D21">
        <v>1084.8669666666699</v>
      </c>
      <c r="E21">
        <v>1031.47673333333</v>
      </c>
      <c r="F21">
        <v>1054.3749666666699</v>
      </c>
      <c r="G21">
        <v>1056.1427333333299</v>
      </c>
      <c r="H21">
        <v>1026.6986999999999</v>
      </c>
      <c r="M21" s="18"/>
    </row>
    <row r="22" spans="1:13" x14ac:dyDescent="0.2">
      <c r="A22" s="17" t="s">
        <v>79</v>
      </c>
      <c r="B22">
        <v>1677.9333333333334</v>
      </c>
      <c r="C22">
        <v>751.35900000000004</v>
      </c>
      <c r="D22">
        <v>755.96630000000005</v>
      </c>
      <c r="E22">
        <v>738.59059999999999</v>
      </c>
      <c r="F22">
        <v>708.78103333333297</v>
      </c>
      <c r="G22">
        <v>710.88570000000004</v>
      </c>
      <c r="H22">
        <v>719.34566666666694</v>
      </c>
      <c r="M22" s="18"/>
    </row>
    <row r="23" spans="1:13" x14ac:dyDescent="0.2">
      <c r="A23" s="17" t="s">
        <v>80</v>
      </c>
      <c r="B23">
        <v>2022.3333333333333</v>
      </c>
      <c r="C23">
        <v>195.62516666666701</v>
      </c>
      <c r="D23">
        <v>176.13096666666701</v>
      </c>
      <c r="E23">
        <v>190.53436666666701</v>
      </c>
      <c r="F23">
        <v>202.8501</v>
      </c>
      <c r="G23">
        <v>199.25049999999999</v>
      </c>
      <c r="H23">
        <v>194.78383333333301</v>
      </c>
      <c r="M23" s="18"/>
    </row>
    <row r="24" spans="1:13" x14ac:dyDescent="0.2">
      <c r="A24" s="17" t="s">
        <v>81</v>
      </c>
      <c r="B24">
        <v>2857.6666666666665</v>
      </c>
      <c r="C24">
        <v>164.91126666666699</v>
      </c>
      <c r="D24">
        <v>164.71356666666699</v>
      </c>
      <c r="E24">
        <v>164.639733333333</v>
      </c>
      <c r="F24">
        <v>164.624766666667</v>
      </c>
      <c r="G24">
        <v>164.63339999999999</v>
      </c>
      <c r="H24">
        <v>164.69833333333301</v>
      </c>
      <c r="M24" s="18"/>
    </row>
    <row r="25" spans="1:13" x14ac:dyDescent="0.2">
      <c r="A25" s="17"/>
      <c r="E25"/>
      <c r="M25" s="18"/>
    </row>
    <row r="26" spans="1:13" x14ac:dyDescent="0.2">
      <c r="A26" s="17"/>
      <c r="B26" t="s">
        <v>41</v>
      </c>
      <c r="E26"/>
      <c r="M26" s="18"/>
    </row>
    <row r="27" spans="1:13" x14ac:dyDescent="0.2">
      <c r="A27" s="17"/>
      <c r="B27">
        <f>AVERAGE(B13:B24)</f>
        <v>901.2441666666665</v>
      </c>
      <c r="C27">
        <f t="shared" ref="C27:H27" si="0">AVERAGE(C13:C24)</f>
        <v>933.081858333333</v>
      </c>
      <c r="D27">
        <f t="shared" si="0"/>
        <v>936.61488055555617</v>
      </c>
      <c r="E27">
        <f t="shared" si="0"/>
        <v>934.16691666666622</v>
      </c>
      <c r="F27">
        <f t="shared" si="0"/>
        <v>931.03963333333343</v>
      </c>
      <c r="G27">
        <f t="shared" si="0"/>
        <v>928.67262222222234</v>
      </c>
      <c r="H27">
        <f t="shared" si="0"/>
        <v>926.92164999999932</v>
      </c>
      <c r="M27" s="18"/>
    </row>
    <row r="28" spans="1:13" x14ac:dyDescent="0.2">
      <c r="A28" s="17"/>
      <c r="B28" t="s">
        <v>42</v>
      </c>
      <c r="E28"/>
      <c r="M28" s="18"/>
    </row>
    <row r="29" spans="1:13" x14ac:dyDescent="0.2">
      <c r="A29" s="17"/>
      <c r="B29">
        <f>VARA(B13:B24)</f>
        <v>726609.30993358605</v>
      </c>
      <c r="C29">
        <f t="shared" ref="C29:H29" si="1">VARA(C13:C24)</f>
        <v>798765.48907069291</v>
      </c>
      <c r="D29">
        <f t="shared" si="1"/>
        <v>800232.28323467437</v>
      </c>
      <c r="E29">
        <f t="shared" si="1"/>
        <v>805067.25111187482</v>
      </c>
      <c r="F29">
        <f t="shared" si="1"/>
        <v>794016.54740365222</v>
      </c>
      <c r="G29">
        <f t="shared" si="1"/>
        <v>789980.73755792598</v>
      </c>
      <c r="H29">
        <f t="shared" si="1"/>
        <v>791778.01432551187</v>
      </c>
      <c r="M29" s="18"/>
    </row>
    <row r="30" spans="1:13" x14ac:dyDescent="0.2">
      <c r="A30" s="17"/>
      <c r="E30"/>
      <c r="M30" s="18"/>
    </row>
    <row r="31" spans="1:13" x14ac:dyDescent="0.2">
      <c r="A31" s="17"/>
      <c r="B31" t="s">
        <v>43</v>
      </c>
      <c r="E31" t="s">
        <v>43</v>
      </c>
      <c r="F31" t="s">
        <v>43</v>
      </c>
      <c r="G31" t="s">
        <v>43</v>
      </c>
      <c r="H31" t="s">
        <v>43</v>
      </c>
      <c r="M31" s="18"/>
    </row>
    <row r="32" spans="1:13" ht="17" thickBot="1" x14ac:dyDescent="0.25">
      <c r="A32" s="17"/>
      <c r="E32"/>
      <c r="M32" s="18"/>
    </row>
    <row r="33" spans="1:13" x14ac:dyDescent="0.2">
      <c r="A33" s="17"/>
      <c r="B33" s="3"/>
      <c r="C33" s="74" t="s">
        <v>5</v>
      </c>
      <c r="D33" s="74" t="s">
        <v>0</v>
      </c>
      <c r="E33" s="74" t="s">
        <v>1</v>
      </c>
      <c r="F33" s="74" t="s">
        <v>2</v>
      </c>
      <c r="G33" s="74" t="s">
        <v>3</v>
      </c>
      <c r="H33" s="74" t="s">
        <v>4</v>
      </c>
      <c r="I33" s="3"/>
      <c r="J33" s="3"/>
      <c r="K33" s="3"/>
      <c r="M33" s="22"/>
    </row>
    <row r="34" spans="1:13" x14ac:dyDescent="0.2">
      <c r="A34" s="17"/>
      <c r="B34" t="s">
        <v>44</v>
      </c>
      <c r="C34">
        <v>933.081858333333</v>
      </c>
      <c r="D34">
        <v>936.61488055555617</v>
      </c>
      <c r="E34">
        <v>934.16691666666622</v>
      </c>
      <c r="F34">
        <v>931.03963333333343</v>
      </c>
      <c r="G34">
        <v>928.67262222222234</v>
      </c>
      <c r="H34">
        <v>926.92164999999932</v>
      </c>
      <c r="M34" s="18"/>
    </row>
    <row r="35" spans="1:13" x14ac:dyDescent="0.2">
      <c r="A35" s="17"/>
      <c r="B35" t="s">
        <v>42</v>
      </c>
      <c r="C35">
        <v>798765.48907069291</v>
      </c>
      <c r="D35">
        <v>800232.28323467437</v>
      </c>
      <c r="E35">
        <v>805067.25111187482</v>
      </c>
      <c r="F35">
        <v>794016.54740365222</v>
      </c>
      <c r="G35">
        <v>789980.73755792598</v>
      </c>
      <c r="H35">
        <v>791778.01432551187</v>
      </c>
      <c r="M35" s="18"/>
    </row>
    <row r="36" spans="1:13" x14ac:dyDescent="0.2">
      <c r="A36" s="17"/>
      <c r="B36" t="s">
        <v>45</v>
      </c>
      <c r="C36">
        <v>12</v>
      </c>
      <c r="D36">
        <v>12</v>
      </c>
      <c r="E36">
        <v>12</v>
      </c>
      <c r="F36">
        <v>12</v>
      </c>
      <c r="G36">
        <v>12</v>
      </c>
      <c r="H36">
        <v>12</v>
      </c>
      <c r="M36" s="18"/>
    </row>
    <row r="37" spans="1:13" x14ac:dyDescent="0.2">
      <c r="A37" s="17"/>
      <c r="B37" t="s">
        <v>46</v>
      </c>
      <c r="C37">
        <v>0</v>
      </c>
      <c r="D37">
        <v>0</v>
      </c>
      <c r="E37">
        <v>0</v>
      </c>
      <c r="F37">
        <v>0</v>
      </c>
      <c r="G37">
        <v>0</v>
      </c>
      <c r="H37">
        <v>0</v>
      </c>
      <c r="M37" s="18"/>
    </row>
    <row r="38" spans="1:13" x14ac:dyDescent="0.2">
      <c r="A38" s="17"/>
      <c r="B38" t="s">
        <v>47</v>
      </c>
      <c r="C38">
        <v>22</v>
      </c>
      <c r="D38">
        <v>22</v>
      </c>
      <c r="E38">
        <v>21</v>
      </c>
      <c r="F38">
        <v>21</v>
      </c>
      <c r="G38">
        <v>21</v>
      </c>
      <c r="H38">
        <v>21</v>
      </c>
      <c r="M38" s="18"/>
    </row>
    <row r="39" spans="1:13" x14ac:dyDescent="0.2">
      <c r="A39" s="17"/>
      <c r="B39" t="s">
        <v>48</v>
      </c>
      <c r="C39">
        <v>8.9298448211889203E-2</v>
      </c>
      <c r="D39">
        <v>9.9160214425020349E-2</v>
      </c>
      <c r="E39">
        <v>-9.1266479666090361E-2</v>
      </c>
      <c r="F39">
        <v>-0.10013841597519764</v>
      </c>
      <c r="G39">
        <v>-0.10675023491846107</v>
      </c>
      <c r="H39">
        <v>-0.11148514494203114</v>
      </c>
      <c r="M39" s="18"/>
    </row>
    <row r="40" spans="1:13" x14ac:dyDescent="0.2">
      <c r="A40" s="17"/>
      <c r="B40" t="s">
        <v>49</v>
      </c>
      <c r="C40">
        <v>0.46482634654235006</v>
      </c>
      <c r="D40">
        <v>0.46095453546105486</v>
      </c>
      <c r="E40">
        <v>0.46407291685288937</v>
      </c>
      <c r="F40">
        <v>0.46059214397362974</v>
      </c>
      <c r="G40">
        <v>0.45800018386400565</v>
      </c>
      <c r="H40">
        <v>0.45614517793680842</v>
      </c>
      <c r="M40" s="18"/>
    </row>
    <row r="41" spans="1:13" x14ac:dyDescent="0.2">
      <c r="A41" s="17"/>
      <c r="B41" t="s">
        <v>50</v>
      </c>
      <c r="C41">
        <v>1.7171443743802424</v>
      </c>
      <c r="D41">
        <v>1.7171443743802424</v>
      </c>
      <c r="E41">
        <v>1.7207429028118781</v>
      </c>
      <c r="F41">
        <v>1.7207429028118781</v>
      </c>
      <c r="G41">
        <v>1.7207429028118781</v>
      </c>
      <c r="H41">
        <v>1.7207429028118781</v>
      </c>
      <c r="M41" s="18"/>
    </row>
    <row r="42" spans="1:13" x14ac:dyDescent="0.2">
      <c r="A42" s="17"/>
      <c r="B42" t="s">
        <v>51</v>
      </c>
      <c r="C42" s="75">
        <v>0.92965269308470011</v>
      </c>
      <c r="D42" s="75">
        <v>0.92190907092210972</v>
      </c>
      <c r="E42" s="75">
        <v>0.92814583370577874</v>
      </c>
      <c r="F42" s="75">
        <v>0.92118428794725948</v>
      </c>
      <c r="G42" s="75">
        <v>0.9160003677280113</v>
      </c>
      <c r="H42" s="75">
        <v>0.91229035587361684</v>
      </c>
      <c r="M42" s="18"/>
    </row>
    <row r="43" spans="1:13" ht="17" thickBot="1" x14ac:dyDescent="0.25">
      <c r="A43" s="17"/>
      <c r="B43" s="2" t="s">
        <v>52</v>
      </c>
      <c r="C43" s="2">
        <v>2.0738730679040258</v>
      </c>
      <c r="D43" s="2">
        <v>2.0738730679040258</v>
      </c>
      <c r="E43" s="2">
        <v>2.07961384472768</v>
      </c>
      <c r="F43" s="2">
        <v>2.07961384472768</v>
      </c>
      <c r="G43" s="2">
        <v>2.07961384472768</v>
      </c>
      <c r="H43" s="2">
        <v>2.07961384472768</v>
      </c>
      <c r="I43" s="2"/>
      <c r="J43" s="2"/>
      <c r="K43" s="2"/>
      <c r="M43" s="23"/>
    </row>
    <row r="44" spans="1:13" x14ac:dyDescent="0.2">
      <c r="A44" s="17"/>
      <c r="E44"/>
      <c r="M44" s="18"/>
    </row>
    <row r="45" spans="1:13" x14ac:dyDescent="0.2">
      <c r="A45" s="17"/>
      <c r="E45"/>
      <c r="M45" s="18"/>
    </row>
    <row r="46" spans="1:13" x14ac:dyDescent="0.2">
      <c r="A46" s="17"/>
      <c r="B46" t="s">
        <v>360</v>
      </c>
      <c r="C46" t="s">
        <v>361</v>
      </c>
      <c r="E46"/>
      <c r="M46" s="18"/>
    </row>
    <row r="47" spans="1:13" x14ac:dyDescent="0.2">
      <c r="A47" s="17"/>
      <c r="B47" t="s">
        <v>60</v>
      </c>
      <c r="C47" s="6" t="s">
        <v>57</v>
      </c>
      <c r="E47"/>
      <c r="M47" s="18"/>
    </row>
    <row r="48" spans="1:13" x14ac:dyDescent="0.2">
      <c r="A48" s="17"/>
      <c r="B48" t="s">
        <v>61</v>
      </c>
      <c r="C48" s="6" t="s">
        <v>58</v>
      </c>
      <c r="E48"/>
      <c r="M48" s="18"/>
    </row>
    <row r="49" spans="1:13" x14ac:dyDescent="0.2">
      <c r="A49" s="17"/>
      <c r="B49" t="s">
        <v>62</v>
      </c>
      <c r="C49" s="6" t="s">
        <v>64</v>
      </c>
      <c r="E49"/>
      <c r="M49" s="18"/>
    </row>
    <row r="50" spans="1:13" x14ac:dyDescent="0.2">
      <c r="A50" s="17"/>
      <c r="B50" t="s">
        <v>160</v>
      </c>
      <c r="C50" s="6" t="s">
        <v>59</v>
      </c>
      <c r="E50"/>
      <c r="M50" s="18"/>
    </row>
    <row r="51" spans="1:13" x14ac:dyDescent="0.2">
      <c r="A51" s="76"/>
      <c r="B51" s="58" t="s">
        <v>67</v>
      </c>
      <c r="C51" s="58" t="s">
        <v>68</v>
      </c>
      <c r="D51" s="58" t="s">
        <v>69</v>
      </c>
      <c r="E51"/>
      <c r="M51" s="18"/>
    </row>
    <row r="52" spans="1:13" x14ac:dyDescent="0.2">
      <c r="A52" s="78" t="s">
        <v>172</v>
      </c>
      <c r="B52" s="58">
        <v>4</v>
      </c>
      <c r="C52" s="58">
        <v>6</v>
      </c>
      <c r="D52" s="58">
        <v>3</v>
      </c>
      <c r="E52"/>
      <c r="M52" s="18"/>
    </row>
    <row r="53" spans="1:13" x14ac:dyDescent="0.2">
      <c r="A53" s="24"/>
      <c r="B53" s="20"/>
      <c r="C53" s="20"/>
      <c r="D53" s="20"/>
      <c r="E53" s="20"/>
      <c r="F53" s="20"/>
      <c r="G53" s="20"/>
      <c r="H53" s="20"/>
      <c r="I53" s="20"/>
      <c r="J53" s="20"/>
      <c r="K53" s="20"/>
      <c r="L53" s="20"/>
      <c r="M53" s="21"/>
    </row>
    <row r="54" spans="1:13" x14ac:dyDescent="0.2">
      <c r="A54" s="17"/>
      <c r="E54"/>
      <c r="M54" s="18"/>
    </row>
    <row r="55" spans="1:13" x14ac:dyDescent="0.2">
      <c r="A55" s="17"/>
      <c r="E55"/>
      <c r="M55" s="18"/>
    </row>
    <row r="56" spans="1:13" x14ac:dyDescent="0.2">
      <c r="A56" s="13" t="s">
        <v>116</v>
      </c>
      <c r="B56" s="14" t="s">
        <v>362</v>
      </c>
      <c r="C56" s="14"/>
      <c r="D56" s="15"/>
      <c r="E56" s="15"/>
      <c r="F56" s="15"/>
      <c r="G56" s="15"/>
      <c r="H56" s="15"/>
      <c r="I56" s="15"/>
      <c r="J56" s="15"/>
      <c r="K56" s="15"/>
      <c r="L56" s="15"/>
      <c r="M56" s="16"/>
    </row>
    <row r="57" spans="1:13" x14ac:dyDescent="0.2">
      <c r="A57" s="17"/>
      <c r="B57" t="s">
        <v>40</v>
      </c>
      <c r="C57" t="s">
        <v>6</v>
      </c>
      <c r="D57" t="s">
        <v>7</v>
      </c>
      <c r="E57" t="s">
        <v>8</v>
      </c>
      <c r="F57" t="s">
        <v>9</v>
      </c>
      <c r="G57" t="s">
        <v>10</v>
      </c>
      <c r="H57" t="s">
        <v>11</v>
      </c>
      <c r="I57" t="s">
        <v>12</v>
      </c>
      <c r="J57" t="s">
        <v>13</v>
      </c>
      <c r="K57" t="s">
        <v>14</v>
      </c>
      <c r="M57" s="18"/>
    </row>
    <row r="58" spans="1:13" x14ac:dyDescent="0.2">
      <c r="A58" s="17" t="s">
        <v>70</v>
      </c>
      <c r="B58" s="62">
        <v>196</v>
      </c>
      <c r="C58">
        <v>166.903966666667</v>
      </c>
      <c r="D58">
        <v>166.92103333333301</v>
      </c>
      <c r="E58">
        <v>166.95646666666701</v>
      </c>
      <c r="F58">
        <v>166.9092</v>
      </c>
      <c r="G58">
        <v>166.95646666666701</v>
      </c>
      <c r="H58">
        <v>166.95646666666701</v>
      </c>
      <c r="I58">
        <v>166.90453333333301</v>
      </c>
      <c r="J58">
        <v>166.90450000000001</v>
      </c>
      <c r="K58">
        <v>166.94659999999999</v>
      </c>
      <c r="M58" s="18"/>
    </row>
    <row r="59" spans="1:13" x14ac:dyDescent="0.2">
      <c r="A59" s="17" t="s">
        <v>71</v>
      </c>
      <c r="B59" s="62">
        <v>171</v>
      </c>
      <c r="C59">
        <v>164.707766666667</v>
      </c>
      <c r="D59">
        <v>164.725666666667</v>
      </c>
      <c r="E59">
        <v>164.68833333333299</v>
      </c>
      <c r="F59">
        <v>164.486066666667</v>
      </c>
      <c r="G59">
        <v>164.68833333333299</v>
      </c>
      <c r="H59">
        <v>164.68833333333299</v>
      </c>
      <c r="I59">
        <v>164.47856666666701</v>
      </c>
      <c r="J59">
        <v>164.45079999999999</v>
      </c>
      <c r="K59">
        <v>164.473366666667</v>
      </c>
      <c r="M59" s="18"/>
    </row>
    <row r="60" spans="1:13" x14ac:dyDescent="0.2">
      <c r="A60" s="17" t="s">
        <v>72</v>
      </c>
      <c r="B60" s="8">
        <v>191.8</v>
      </c>
      <c r="C60">
        <v>202.32476666666699</v>
      </c>
      <c r="D60">
        <v>203.62569999999999</v>
      </c>
      <c r="E60">
        <v>201.36273333333301</v>
      </c>
      <c r="F60">
        <v>202.85263333333299</v>
      </c>
      <c r="G60">
        <v>201.36273333333301</v>
      </c>
      <c r="H60">
        <v>201.36273333333301</v>
      </c>
      <c r="I60">
        <v>203.195966666667</v>
      </c>
      <c r="J60">
        <v>200.70060000000001</v>
      </c>
      <c r="K60">
        <v>202.17953333333301</v>
      </c>
      <c r="M60" s="18"/>
    </row>
    <row r="61" spans="1:13" x14ac:dyDescent="0.2">
      <c r="A61" s="17" t="s">
        <v>73</v>
      </c>
      <c r="B61" s="8">
        <v>523.20000000000005</v>
      </c>
      <c r="C61">
        <v>1278.6459666666699</v>
      </c>
      <c r="D61">
        <v>1274.4639999999999</v>
      </c>
      <c r="E61">
        <v>1259.2237</v>
      </c>
      <c r="F61">
        <v>1268.2176666666701</v>
      </c>
      <c r="G61">
        <v>1259.2237</v>
      </c>
      <c r="H61">
        <v>1259.2237</v>
      </c>
      <c r="I61">
        <v>1252.2398000000001</v>
      </c>
      <c r="J61">
        <v>1259.3260666666699</v>
      </c>
      <c r="K61">
        <v>1240.1264000000001</v>
      </c>
      <c r="M61" s="18"/>
    </row>
    <row r="62" spans="1:13" x14ac:dyDescent="0.2">
      <c r="A62" s="17" t="s">
        <v>74</v>
      </c>
      <c r="B62" s="8">
        <v>2022.3333299999999</v>
      </c>
      <c r="C62">
        <v>2957.4848333333298</v>
      </c>
      <c r="D62">
        <v>2952.18883333333</v>
      </c>
      <c r="E62">
        <v>2980.5511000000001</v>
      </c>
      <c r="F62">
        <v>2966.2161000000001</v>
      </c>
      <c r="G62">
        <v>2980.5511000000001</v>
      </c>
      <c r="H62">
        <v>2980.5511000000001</v>
      </c>
      <c r="I62">
        <v>2972.2983666666701</v>
      </c>
      <c r="J62">
        <v>2977.79633333333</v>
      </c>
      <c r="K62">
        <v>2939.8020999999999</v>
      </c>
      <c r="M62" s="18"/>
    </row>
    <row r="63" spans="1:13" x14ac:dyDescent="0.2">
      <c r="A63" s="17" t="s">
        <v>75</v>
      </c>
      <c r="B63" s="8">
        <v>2857.6666700000001</v>
      </c>
      <c r="C63">
        <v>2188.7320666666701</v>
      </c>
      <c r="D63">
        <v>2189.7224999999999</v>
      </c>
      <c r="E63">
        <v>2238.1988333333302</v>
      </c>
      <c r="F63">
        <v>2216.2946000000002</v>
      </c>
      <c r="G63">
        <v>2238.1988333333302</v>
      </c>
      <c r="H63">
        <v>2238.1988333333302</v>
      </c>
      <c r="I63">
        <v>2241.8485999999998</v>
      </c>
      <c r="J63">
        <v>2174.5787333333301</v>
      </c>
      <c r="K63">
        <v>2232.9074333333301</v>
      </c>
      <c r="M63" s="18"/>
    </row>
    <row r="64" spans="1:13" x14ac:dyDescent="0.2">
      <c r="A64" s="17" t="s">
        <v>76</v>
      </c>
      <c r="B64" s="8">
        <v>1677.9333300000001</v>
      </c>
      <c r="C64">
        <v>1177.0161000000001</v>
      </c>
      <c r="D64">
        <v>1187.7489</v>
      </c>
      <c r="E64">
        <v>1157.5948333333299</v>
      </c>
      <c r="F64">
        <v>1183.1130333333299</v>
      </c>
      <c r="G64">
        <v>1157.5948333333299</v>
      </c>
      <c r="H64">
        <v>1157.5948333333299</v>
      </c>
      <c r="I64">
        <v>1153.2536333333301</v>
      </c>
      <c r="J64">
        <v>1198.0019</v>
      </c>
      <c r="K64">
        <v>1198.8435999999999</v>
      </c>
      <c r="M64" s="18"/>
    </row>
    <row r="65" spans="1:13" x14ac:dyDescent="0.2">
      <c r="A65" s="17" t="s">
        <v>77</v>
      </c>
      <c r="B65" s="8">
        <v>873.96666700000003</v>
      </c>
      <c r="C65">
        <v>937.81606666666698</v>
      </c>
      <c r="D65">
        <v>900.04013333333296</v>
      </c>
      <c r="E65">
        <v>926.73346666666703</v>
      </c>
      <c r="F65">
        <v>916.67226666666704</v>
      </c>
      <c r="G65">
        <v>926.73346666666703</v>
      </c>
      <c r="H65">
        <v>926.73346666666703</v>
      </c>
      <c r="I65">
        <v>937.51689999999996</v>
      </c>
      <c r="J65">
        <v>908.54726666666704</v>
      </c>
      <c r="K65">
        <v>908.16923333333398</v>
      </c>
      <c r="M65" s="18"/>
    </row>
    <row r="66" spans="1:13" x14ac:dyDescent="0.2">
      <c r="A66" s="17" t="s">
        <v>78</v>
      </c>
      <c r="B66" s="8">
        <v>772.83333300000004</v>
      </c>
      <c r="C66">
        <v>1052.6505</v>
      </c>
      <c r="D66">
        <v>1068.21906666667</v>
      </c>
      <c r="E66">
        <v>1035.2952666666699</v>
      </c>
      <c r="F66">
        <v>1031.47673333333</v>
      </c>
      <c r="G66">
        <v>1035.2952666666699</v>
      </c>
      <c r="H66">
        <v>1035.2952666666699</v>
      </c>
      <c r="I66">
        <v>1062.08533333333</v>
      </c>
      <c r="J66">
        <v>1027.8296666666699</v>
      </c>
      <c r="K66">
        <v>1071.8759666666699</v>
      </c>
      <c r="M66" s="18"/>
    </row>
    <row r="67" spans="1:13" x14ac:dyDescent="0.2">
      <c r="A67" s="17" t="s">
        <v>79</v>
      </c>
      <c r="B67" s="8">
        <v>795.73333300000002</v>
      </c>
      <c r="C67">
        <v>729.75199999999995</v>
      </c>
      <c r="D67">
        <v>713.06613333333303</v>
      </c>
      <c r="E67">
        <v>728.90499999999997</v>
      </c>
      <c r="F67">
        <v>738.59059999999999</v>
      </c>
      <c r="G67">
        <v>728.90499999999997</v>
      </c>
      <c r="H67">
        <v>728.90499999999997</v>
      </c>
      <c r="I67">
        <v>706.89406666666696</v>
      </c>
      <c r="J67">
        <v>745.87116666666702</v>
      </c>
      <c r="K67">
        <v>714.25580000000002</v>
      </c>
      <c r="M67" s="18"/>
    </row>
    <row r="68" spans="1:13" x14ac:dyDescent="0.2">
      <c r="A68" s="17" t="s">
        <v>80</v>
      </c>
      <c r="B68" s="8">
        <v>483</v>
      </c>
      <c r="C68">
        <v>189.81526666666699</v>
      </c>
      <c r="D68">
        <v>196.26349999999999</v>
      </c>
      <c r="E68">
        <v>193.2517</v>
      </c>
      <c r="F68">
        <v>190.53436666666701</v>
      </c>
      <c r="G68">
        <v>193.2517</v>
      </c>
      <c r="H68">
        <v>193.2517</v>
      </c>
      <c r="I68">
        <v>200.80889999999999</v>
      </c>
      <c r="J68">
        <v>195.11406666666699</v>
      </c>
      <c r="K68">
        <v>197.135966666667</v>
      </c>
      <c r="M68" s="18"/>
    </row>
    <row r="69" spans="1:13" x14ac:dyDescent="0.2">
      <c r="A69" s="17" t="s">
        <v>81</v>
      </c>
      <c r="B69" s="8">
        <v>250</v>
      </c>
      <c r="C69">
        <v>164.58959999999999</v>
      </c>
      <c r="D69">
        <v>164.664866666667</v>
      </c>
      <c r="E69">
        <v>164.8338</v>
      </c>
      <c r="F69">
        <v>164.639733333333</v>
      </c>
      <c r="G69">
        <v>164.8338</v>
      </c>
      <c r="H69">
        <v>164.8338</v>
      </c>
      <c r="I69">
        <v>164.660433333333</v>
      </c>
      <c r="J69">
        <v>164.64386666666701</v>
      </c>
      <c r="K69">
        <v>165.054</v>
      </c>
      <c r="M69" s="18"/>
    </row>
    <row r="70" spans="1:13" x14ac:dyDescent="0.2">
      <c r="A70" s="17"/>
      <c r="E70"/>
      <c r="M70" s="18"/>
    </row>
    <row r="71" spans="1:13" x14ac:dyDescent="0.2">
      <c r="A71" s="17"/>
      <c r="B71" t="s">
        <v>43</v>
      </c>
      <c r="E71"/>
      <c r="M71" s="18"/>
    </row>
    <row r="72" spans="1:13" ht="17" thickBot="1" x14ac:dyDescent="0.25">
      <c r="A72" s="17"/>
      <c r="E72"/>
      <c r="M72" s="18"/>
    </row>
    <row r="73" spans="1:13" x14ac:dyDescent="0.2">
      <c r="A73" s="17"/>
      <c r="B73" s="3"/>
      <c r="C73" s="74" t="s">
        <v>6</v>
      </c>
      <c r="D73" s="74" t="s">
        <v>7</v>
      </c>
      <c r="E73" s="74" t="s">
        <v>8</v>
      </c>
      <c r="F73" s="74" t="s">
        <v>9</v>
      </c>
      <c r="G73" s="74" t="s">
        <v>10</v>
      </c>
      <c r="H73" s="74" t="s">
        <v>11</v>
      </c>
      <c r="I73" s="74" t="s">
        <v>12</v>
      </c>
      <c r="J73" s="74" t="s">
        <v>13</v>
      </c>
      <c r="K73" s="75" t="s">
        <v>14</v>
      </c>
      <c r="M73" s="18"/>
    </row>
    <row r="74" spans="1:13" x14ac:dyDescent="0.2">
      <c r="A74" s="17"/>
      <c r="B74" t="s">
        <v>44</v>
      </c>
      <c r="C74">
        <v>934.20324166666694</v>
      </c>
      <c r="D74">
        <v>931.80419444444442</v>
      </c>
      <c r="E74">
        <v>934.79960277777764</v>
      </c>
      <c r="F74">
        <v>934.16691666666622</v>
      </c>
      <c r="G74">
        <v>934.79960277777764</v>
      </c>
      <c r="H74">
        <v>934.79960277777764</v>
      </c>
      <c r="I74">
        <v>935.51542499999994</v>
      </c>
      <c r="J74">
        <v>931.98041388888907</v>
      </c>
      <c r="K74">
        <v>933.48083333333352</v>
      </c>
      <c r="M74" s="18"/>
    </row>
    <row r="75" spans="1:13" x14ac:dyDescent="0.2">
      <c r="A75" s="17"/>
      <c r="B75" t="s">
        <v>42</v>
      </c>
      <c r="C75">
        <v>796717.19482127938</v>
      </c>
      <c r="D75">
        <v>795265.708962103</v>
      </c>
      <c r="E75">
        <v>814065.38188198814</v>
      </c>
      <c r="F75">
        <v>805067.25111187482</v>
      </c>
      <c r="G75">
        <v>814065.38188198814</v>
      </c>
      <c r="H75">
        <v>814065.38188198814</v>
      </c>
      <c r="I75">
        <v>811506.40641335538</v>
      </c>
      <c r="J75">
        <v>799336.29359403613</v>
      </c>
      <c r="K75">
        <v>799324.4806833138</v>
      </c>
      <c r="M75" s="18"/>
    </row>
    <row r="76" spans="1:13" x14ac:dyDescent="0.2">
      <c r="A76" s="17"/>
      <c r="B76" t="s">
        <v>45</v>
      </c>
      <c r="C76">
        <v>12</v>
      </c>
      <c r="D76">
        <v>12</v>
      </c>
      <c r="E76">
        <v>12</v>
      </c>
      <c r="F76">
        <v>12</v>
      </c>
      <c r="G76">
        <v>12</v>
      </c>
      <c r="H76">
        <v>12</v>
      </c>
      <c r="I76">
        <v>12</v>
      </c>
      <c r="J76">
        <v>12</v>
      </c>
      <c r="K76">
        <v>12</v>
      </c>
      <c r="M76" s="18"/>
    </row>
    <row r="77" spans="1:13" x14ac:dyDescent="0.2">
      <c r="A77" s="17"/>
      <c r="B77" t="s">
        <v>46</v>
      </c>
      <c r="C77">
        <v>0</v>
      </c>
      <c r="D77">
        <v>0</v>
      </c>
      <c r="E77">
        <v>0</v>
      </c>
      <c r="F77">
        <v>0</v>
      </c>
      <c r="G77">
        <v>0</v>
      </c>
      <c r="H77">
        <v>0</v>
      </c>
      <c r="I77">
        <v>0</v>
      </c>
      <c r="J77">
        <v>0</v>
      </c>
      <c r="K77">
        <v>0</v>
      </c>
      <c r="M77" s="18"/>
    </row>
    <row r="78" spans="1:13" x14ac:dyDescent="0.2">
      <c r="A78" s="17"/>
      <c r="B78" t="s">
        <v>47</v>
      </c>
      <c r="C78">
        <v>22</v>
      </c>
      <c r="D78">
        <v>22</v>
      </c>
      <c r="E78">
        <v>22</v>
      </c>
      <c r="F78">
        <v>22</v>
      </c>
      <c r="G78">
        <v>22</v>
      </c>
      <c r="H78">
        <v>22</v>
      </c>
      <c r="I78">
        <v>22</v>
      </c>
      <c r="J78">
        <v>22</v>
      </c>
      <c r="K78">
        <v>22</v>
      </c>
      <c r="M78" s="18"/>
    </row>
    <row r="79" spans="1:13" x14ac:dyDescent="0.2">
      <c r="A79" s="17"/>
      <c r="B79" t="s">
        <v>48</v>
      </c>
      <c r="C79">
        <v>9.2505837296448054E-2</v>
      </c>
      <c r="D79">
        <v>8.5813353389817326E-2</v>
      </c>
      <c r="E79">
        <v>9.3647898555782275E-2</v>
      </c>
      <c r="F79">
        <v>9.2151666588787318E-2</v>
      </c>
      <c r="G79">
        <v>9.3647898555782275E-2</v>
      </c>
      <c r="H79">
        <v>9.3647898555782275E-2</v>
      </c>
      <c r="I79">
        <v>9.5725174960193393E-2</v>
      </c>
      <c r="J79">
        <v>8.6192988237192694E-2</v>
      </c>
      <c r="K79">
        <v>9.0400931700213474E-2</v>
      </c>
      <c r="M79" s="18"/>
    </row>
    <row r="80" spans="1:13" x14ac:dyDescent="0.2">
      <c r="A80" s="17"/>
      <c r="B80" t="s">
        <v>49</v>
      </c>
      <c r="C80">
        <v>0.46356668894206177</v>
      </c>
      <c r="D80">
        <v>0.46619549627506363</v>
      </c>
      <c r="E80">
        <v>0.46311825380233101</v>
      </c>
      <c r="F80">
        <v>0.46370576564121413</v>
      </c>
      <c r="G80">
        <v>0.46311825380233101</v>
      </c>
      <c r="H80">
        <v>0.46311825380233101</v>
      </c>
      <c r="I80">
        <v>0.46230273142321388</v>
      </c>
      <c r="J80">
        <v>0.46604633235077148</v>
      </c>
      <c r="K80">
        <v>0.46439331822398633</v>
      </c>
      <c r="M80" s="18"/>
    </row>
    <row r="81" spans="1:13" x14ac:dyDescent="0.2">
      <c r="A81" s="17"/>
      <c r="B81" t="s">
        <v>50</v>
      </c>
      <c r="C81">
        <v>1.7171443743802424</v>
      </c>
      <c r="D81">
        <v>1.7171443743802424</v>
      </c>
      <c r="E81">
        <v>1.7171443743802424</v>
      </c>
      <c r="F81">
        <v>1.7171443743802424</v>
      </c>
      <c r="G81">
        <v>1.7171443743802424</v>
      </c>
      <c r="H81">
        <v>1.7171443743802424</v>
      </c>
      <c r="I81">
        <v>1.7171443743802424</v>
      </c>
      <c r="J81">
        <v>1.7171443743802424</v>
      </c>
      <c r="K81">
        <v>1.7171443743802424</v>
      </c>
      <c r="M81" s="18"/>
    </row>
    <row r="82" spans="1:13" x14ac:dyDescent="0.2">
      <c r="A82" s="17"/>
      <c r="B82" t="s">
        <v>51</v>
      </c>
      <c r="C82" s="75">
        <v>0.92713337788412353</v>
      </c>
      <c r="D82" s="75">
        <v>0.93239099255012725</v>
      </c>
      <c r="E82" s="75">
        <v>0.92623650760466203</v>
      </c>
      <c r="F82" s="75">
        <v>0.92741153128242826</v>
      </c>
      <c r="G82" s="75">
        <v>0.92623650760466203</v>
      </c>
      <c r="H82" s="75">
        <v>0.92623650760466203</v>
      </c>
      <c r="I82" s="75">
        <v>0.92460546284642775</v>
      </c>
      <c r="J82" s="75">
        <v>0.93209266470154295</v>
      </c>
      <c r="K82" s="75">
        <v>0.92878663644797266</v>
      </c>
      <c r="M82" s="18"/>
    </row>
    <row r="83" spans="1:13" ht="17" thickBot="1" x14ac:dyDescent="0.25">
      <c r="A83" s="17"/>
      <c r="B83" s="2" t="s">
        <v>52</v>
      </c>
      <c r="C83" s="2">
        <v>2.0738730679040258</v>
      </c>
      <c r="D83" s="2">
        <v>2.0738730679040258</v>
      </c>
      <c r="E83" s="2">
        <v>2.0738730679040258</v>
      </c>
      <c r="F83" s="2">
        <v>2.0738730679040258</v>
      </c>
      <c r="G83" s="2">
        <v>2.0738730679040258</v>
      </c>
      <c r="H83" s="2">
        <v>2.0738730679040258</v>
      </c>
      <c r="I83" s="2">
        <v>2.0738730679040258</v>
      </c>
      <c r="J83" s="2">
        <v>2.0738730679040258</v>
      </c>
      <c r="K83">
        <v>2.0738730679040258</v>
      </c>
      <c r="M83" s="18"/>
    </row>
    <row r="84" spans="1:13" x14ac:dyDescent="0.2">
      <c r="A84" s="17"/>
      <c r="E84" t="s">
        <v>56</v>
      </c>
      <c r="M84" s="18"/>
    </row>
    <row r="85" spans="1:13" x14ac:dyDescent="0.2">
      <c r="A85" s="17"/>
      <c r="E85"/>
      <c r="M85" s="18"/>
    </row>
    <row r="86" spans="1:13" x14ac:dyDescent="0.2">
      <c r="A86" s="17"/>
      <c r="B86" t="s">
        <v>360</v>
      </c>
      <c r="C86" t="s">
        <v>65</v>
      </c>
      <c r="E86"/>
      <c r="M86" s="18"/>
    </row>
    <row r="87" spans="1:13" x14ac:dyDescent="0.2">
      <c r="A87" s="17"/>
      <c r="B87" t="s">
        <v>60</v>
      </c>
      <c r="C87" s="6" t="s">
        <v>53</v>
      </c>
      <c r="E87"/>
      <c r="M87" s="18"/>
    </row>
    <row r="88" spans="1:13" x14ac:dyDescent="0.2">
      <c r="A88" s="17"/>
      <c r="B88" t="s">
        <v>61</v>
      </c>
      <c r="C88" t="s">
        <v>54</v>
      </c>
      <c r="E88"/>
      <c r="M88" s="18"/>
    </row>
    <row r="89" spans="1:13" x14ac:dyDescent="0.2">
      <c r="A89" s="17"/>
      <c r="B89" t="s">
        <v>62</v>
      </c>
      <c r="C89" t="s">
        <v>63</v>
      </c>
      <c r="E89"/>
      <c r="M89" s="18"/>
    </row>
    <row r="90" spans="1:13" x14ac:dyDescent="0.2">
      <c r="A90" s="17"/>
      <c r="E90"/>
      <c r="M90" s="18"/>
    </row>
    <row r="91" spans="1:13" x14ac:dyDescent="0.2">
      <c r="A91" s="17"/>
      <c r="B91" t="s">
        <v>160</v>
      </c>
      <c r="C91" t="s">
        <v>55</v>
      </c>
      <c r="E91"/>
      <c r="M91" s="18"/>
    </row>
    <row r="92" spans="1:13" x14ac:dyDescent="0.2">
      <c r="A92" s="76"/>
      <c r="B92" s="58" t="s">
        <v>67</v>
      </c>
      <c r="C92" s="58" t="s">
        <v>68</v>
      </c>
      <c r="D92" s="58" t="s">
        <v>69</v>
      </c>
      <c r="E92"/>
      <c r="M92" s="18"/>
    </row>
    <row r="93" spans="1:13" x14ac:dyDescent="0.2">
      <c r="A93" s="78" t="s">
        <v>173</v>
      </c>
      <c r="B93" s="79">
        <v>1.3</v>
      </c>
      <c r="C93" s="79">
        <v>1.2</v>
      </c>
      <c r="D93" s="79">
        <v>1.4</v>
      </c>
      <c r="E93" s="20"/>
      <c r="F93" s="20"/>
      <c r="G93" s="20"/>
      <c r="H93" s="20"/>
      <c r="I93" s="20"/>
      <c r="J93" s="20"/>
      <c r="K93" s="20"/>
      <c r="L93" s="20"/>
      <c r="M93" s="21"/>
    </row>
    <row r="94" spans="1:13" x14ac:dyDescent="0.2">
      <c r="E94"/>
    </row>
    <row r="95" spans="1:13" x14ac:dyDescent="0.2">
      <c r="E95"/>
    </row>
    <row r="96" spans="1:13" x14ac:dyDescent="0.2">
      <c r="A96" s="30" t="s">
        <v>146</v>
      </c>
      <c r="E96"/>
    </row>
    <row r="97" spans="1:5" x14ac:dyDescent="0.2">
      <c r="A97" s="29" t="s">
        <v>147</v>
      </c>
      <c r="E97"/>
    </row>
    <row r="98" spans="1:5" x14ac:dyDescent="0.2">
      <c r="A98" s="29" t="s">
        <v>148</v>
      </c>
      <c r="E98"/>
    </row>
    <row r="99" spans="1:5" x14ac:dyDescent="0.2">
      <c r="A99" s="31"/>
      <c r="E99"/>
    </row>
    <row r="100" spans="1:5" x14ac:dyDescent="0.2">
      <c r="E100"/>
    </row>
    <row r="101" spans="1:5" x14ac:dyDescent="0.2">
      <c r="E101"/>
    </row>
    <row r="102" spans="1:5" x14ac:dyDescent="0.2">
      <c r="E102"/>
    </row>
    <row r="103" spans="1:5" x14ac:dyDescent="0.2">
      <c r="E103"/>
    </row>
    <row r="104" spans="1:5" x14ac:dyDescent="0.2">
      <c r="E104"/>
    </row>
    <row r="105" spans="1:5" x14ac:dyDescent="0.2">
      <c r="E105"/>
    </row>
    <row r="106" spans="1:5" x14ac:dyDescent="0.2">
      <c r="E106"/>
    </row>
    <row r="107" spans="1:5" x14ac:dyDescent="0.2">
      <c r="E107"/>
    </row>
    <row r="108" spans="1:5" x14ac:dyDescent="0.2">
      <c r="E108"/>
    </row>
    <row r="109" spans="1:5" x14ac:dyDescent="0.2">
      <c r="E109"/>
    </row>
    <row r="110" spans="1:5" x14ac:dyDescent="0.2">
      <c r="E110"/>
    </row>
    <row r="111" spans="1:5" x14ac:dyDescent="0.2">
      <c r="E111"/>
    </row>
    <row r="112" spans="1:5" x14ac:dyDescent="0.2">
      <c r="E112"/>
    </row>
    <row r="113" spans="5:5" x14ac:dyDescent="0.2">
      <c r="E113"/>
    </row>
    <row r="114" spans="5:5" x14ac:dyDescent="0.2">
      <c r="E114"/>
    </row>
    <row r="115" spans="5:5" x14ac:dyDescent="0.2">
      <c r="E115"/>
    </row>
    <row r="116" spans="5:5" x14ac:dyDescent="0.2">
      <c r="E116"/>
    </row>
    <row r="117" spans="5:5" x14ac:dyDescent="0.2">
      <c r="E117"/>
    </row>
    <row r="118" spans="5:5" x14ac:dyDescent="0.2">
      <c r="E118"/>
    </row>
    <row r="119" spans="5:5" x14ac:dyDescent="0.2">
      <c r="E119"/>
    </row>
    <row r="120" spans="5:5" x14ac:dyDescent="0.2">
      <c r="E120"/>
    </row>
    <row r="121" spans="5:5" x14ac:dyDescent="0.2">
      <c r="E121"/>
    </row>
    <row r="122" spans="5:5" x14ac:dyDescent="0.2">
      <c r="E122"/>
    </row>
    <row r="123" spans="5:5" x14ac:dyDescent="0.2">
      <c r="E123"/>
    </row>
    <row r="124" spans="5:5" x14ac:dyDescent="0.2">
      <c r="E124"/>
    </row>
    <row r="125" spans="5:5" x14ac:dyDescent="0.2">
      <c r="E125"/>
    </row>
    <row r="126" spans="5:5" x14ac:dyDescent="0.2">
      <c r="E126"/>
    </row>
    <row r="127" spans="5:5" x14ac:dyDescent="0.2">
      <c r="E127"/>
    </row>
    <row r="128" spans="5:5" x14ac:dyDescent="0.2">
      <c r="E128"/>
    </row>
    <row r="129" spans="5:5" x14ac:dyDescent="0.2">
      <c r="E129"/>
    </row>
    <row r="130" spans="5:5" x14ac:dyDescent="0.2">
      <c r="E130"/>
    </row>
    <row r="131" spans="5:5" x14ac:dyDescent="0.2">
      <c r="E131"/>
    </row>
    <row r="132" spans="5:5" x14ac:dyDescent="0.2">
      <c r="E132"/>
    </row>
    <row r="133" spans="5:5" x14ac:dyDescent="0.2">
      <c r="E133"/>
    </row>
    <row r="134" spans="5:5" x14ac:dyDescent="0.2">
      <c r="E134"/>
    </row>
    <row r="135" spans="5:5" x14ac:dyDescent="0.2">
      <c r="E135"/>
    </row>
    <row r="136" spans="5:5" x14ac:dyDescent="0.2">
      <c r="E136"/>
    </row>
    <row r="137" spans="5:5" x14ac:dyDescent="0.2">
      <c r="E137"/>
    </row>
    <row r="138" spans="5:5" x14ac:dyDescent="0.2">
      <c r="E138"/>
    </row>
    <row r="139" spans="5:5" x14ac:dyDescent="0.2">
      <c r="E139"/>
    </row>
    <row r="140" spans="5:5" x14ac:dyDescent="0.2">
      <c r="E140"/>
    </row>
    <row r="141" spans="5:5" x14ac:dyDescent="0.2">
      <c r="E141"/>
    </row>
    <row r="142" spans="5:5" x14ac:dyDescent="0.2">
      <c r="E142"/>
    </row>
    <row r="143" spans="5:5" x14ac:dyDescent="0.2">
      <c r="E143"/>
    </row>
    <row r="144" spans="5:5" x14ac:dyDescent="0.2">
      <c r="E144"/>
    </row>
    <row r="145" spans="5:5" x14ac:dyDescent="0.2">
      <c r="E145"/>
    </row>
    <row r="146" spans="5:5" x14ac:dyDescent="0.2">
      <c r="E146"/>
    </row>
    <row r="147" spans="5:5" x14ac:dyDescent="0.2">
      <c r="E147"/>
    </row>
    <row r="148" spans="5:5" x14ac:dyDescent="0.2">
      <c r="E148"/>
    </row>
    <row r="149" spans="5:5" x14ac:dyDescent="0.2">
      <c r="E149"/>
    </row>
    <row r="150" spans="5:5" x14ac:dyDescent="0.2">
      <c r="E150"/>
    </row>
    <row r="151" spans="5:5" x14ac:dyDescent="0.2">
      <c r="E151"/>
    </row>
    <row r="152" spans="5:5" x14ac:dyDescent="0.2">
      <c r="E152"/>
    </row>
    <row r="153" spans="5:5" x14ac:dyDescent="0.2">
      <c r="E153"/>
    </row>
    <row r="154" spans="5:5" x14ac:dyDescent="0.2">
      <c r="E154"/>
    </row>
    <row r="155" spans="5:5" x14ac:dyDescent="0.2">
      <c r="E155"/>
    </row>
    <row r="156" spans="5:5" x14ac:dyDescent="0.2">
      <c r="E156"/>
    </row>
    <row r="157" spans="5:5" x14ac:dyDescent="0.2">
      <c r="E157"/>
    </row>
    <row r="158" spans="5:5" x14ac:dyDescent="0.2">
      <c r="E158"/>
    </row>
    <row r="159" spans="5:5" x14ac:dyDescent="0.2">
      <c r="E159"/>
    </row>
    <row r="160" spans="5:5" x14ac:dyDescent="0.2">
      <c r="E160"/>
    </row>
    <row r="161" spans="5:5" x14ac:dyDescent="0.2">
      <c r="E161"/>
    </row>
    <row r="162" spans="5:5" x14ac:dyDescent="0.2">
      <c r="E162"/>
    </row>
    <row r="163" spans="5:5" x14ac:dyDescent="0.2">
      <c r="E163"/>
    </row>
    <row r="164" spans="5:5" x14ac:dyDescent="0.2">
      <c r="E164"/>
    </row>
    <row r="165" spans="5:5" x14ac:dyDescent="0.2">
      <c r="E165"/>
    </row>
    <row r="166" spans="5:5" x14ac:dyDescent="0.2">
      <c r="E166"/>
    </row>
    <row r="167" spans="5:5" x14ac:dyDescent="0.2">
      <c r="E167"/>
    </row>
    <row r="168" spans="5:5" x14ac:dyDescent="0.2">
      <c r="E168"/>
    </row>
    <row r="169" spans="5:5" x14ac:dyDescent="0.2">
      <c r="E169"/>
    </row>
    <row r="170" spans="5:5" x14ac:dyDescent="0.2">
      <c r="E170"/>
    </row>
    <row r="171" spans="5:5" x14ac:dyDescent="0.2">
      <c r="E171"/>
    </row>
    <row r="172" spans="5:5" x14ac:dyDescent="0.2">
      <c r="E172"/>
    </row>
    <row r="173" spans="5:5" x14ac:dyDescent="0.2">
      <c r="E173"/>
    </row>
    <row r="174" spans="5:5" x14ac:dyDescent="0.2">
      <c r="E174"/>
    </row>
    <row r="175" spans="5:5" x14ac:dyDescent="0.2">
      <c r="E175"/>
    </row>
    <row r="176" spans="5:5" x14ac:dyDescent="0.2">
      <c r="E176"/>
    </row>
    <row r="177" spans="5:5" x14ac:dyDescent="0.2">
      <c r="E177"/>
    </row>
    <row r="178" spans="5:5" x14ac:dyDescent="0.2">
      <c r="E178"/>
    </row>
    <row r="179" spans="5:5" x14ac:dyDescent="0.2">
      <c r="E179"/>
    </row>
    <row r="180" spans="5:5" x14ac:dyDescent="0.2">
      <c r="E180"/>
    </row>
    <row r="181" spans="5:5" x14ac:dyDescent="0.2">
      <c r="E181"/>
    </row>
    <row r="182" spans="5:5" x14ac:dyDescent="0.2">
      <c r="E182"/>
    </row>
    <row r="183" spans="5:5" x14ac:dyDescent="0.2">
      <c r="E183"/>
    </row>
    <row r="184" spans="5:5" x14ac:dyDescent="0.2">
      <c r="E184"/>
    </row>
    <row r="185" spans="5:5" x14ac:dyDescent="0.2">
      <c r="E185"/>
    </row>
    <row r="186" spans="5:5" x14ac:dyDescent="0.2">
      <c r="E186"/>
    </row>
    <row r="187" spans="5:5" x14ac:dyDescent="0.2">
      <c r="E187"/>
    </row>
    <row r="188" spans="5:5" x14ac:dyDescent="0.2">
      <c r="E188"/>
    </row>
    <row r="189" spans="5:5" x14ac:dyDescent="0.2">
      <c r="E189"/>
    </row>
    <row r="190" spans="5:5" x14ac:dyDescent="0.2">
      <c r="E190"/>
    </row>
    <row r="191" spans="5:5" x14ac:dyDescent="0.2">
      <c r="E191"/>
    </row>
    <row r="192" spans="5:5" x14ac:dyDescent="0.2">
      <c r="E192"/>
    </row>
    <row r="193" spans="5:5" x14ac:dyDescent="0.2">
      <c r="E193"/>
    </row>
    <row r="194" spans="5:5" x14ac:dyDescent="0.2">
      <c r="E194"/>
    </row>
    <row r="195" spans="5:5" x14ac:dyDescent="0.2">
      <c r="E195"/>
    </row>
    <row r="196" spans="5:5" x14ac:dyDescent="0.2">
      <c r="E196"/>
    </row>
    <row r="197" spans="5:5" x14ac:dyDescent="0.2">
      <c r="E197"/>
    </row>
    <row r="198" spans="5:5" x14ac:dyDescent="0.2">
      <c r="E198"/>
    </row>
    <row r="199" spans="5:5" x14ac:dyDescent="0.2">
      <c r="E199"/>
    </row>
    <row r="200" spans="5:5" x14ac:dyDescent="0.2">
      <c r="E200"/>
    </row>
    <row r="201" spans="5:5" x14ac:dyDescent="0.2">
      <c r="E201"/>
    </row>
    <row r="202" spans="5:5" x14ac:dyDescent="0.2">
      <c r="E202"/>
    </row>
    <row r="203" spans="5:5" x14ac:dyDescent="0.2">
      <c r="E203"/>
    </row>
    <row r="204" spans="5:5" x14ac:dyDescent="0.2">
      <c r="E204"/>
    </row>
    <row r="205" spans="5:5" x14ac:dyDescent="0.2">
      <c r="E205"/>
    </row>
    <row r="206" spans="5:5" x14ac:dyDescent="0.2">
      <c r="E206"/>
    </row>
    <row r="207" spans="5:5" x14ac:dyDescent="0.2">
      <c r="E207"/>
    </row>
    <row r="208" spans="5:5" x14ac:dyDescent="0.2">
      <c r="E208"/>
    </row>
    <row r="209" spans="5:5" x14ac:dyDescent="0.2">
      <c r="E209"/>
    </row>
    <row r="210" spans="5:5" x14ac:dyDescent="0.2">
      <c r="E210"/>
    </row>
    <row r="211" spans="5:5" x14ac:dyDescent="0.2">
      <c r="E211"/>
    </row>
    <row r="212" spans="5:5" x14ac:dyDescent="0.2">
      <c r="E212"/>
    </row>
    <row r="213" spans="5:5" x14ac:dyDescent="0.2">
      <c r="E213"/>
    </row>
    <row r="214" spans="5:5" x14ac:dyDescent="0.2">
      <c r="E214"/>
    </row>
    <row r="215" spans="5:5" x14ac:dyDescent="0.2">
      <c r="E215"/>
    </row>
    <row r="216" spans="5:5" x14ac:dyDescent="0.2">
      <c r="E216"/>
    </row>
    <row r="217" spans="5:5" x14ac:dyDescent="0.2">
      <c r="E217"/>
    </row>
    <row r="218" spans="5:5" x14ac:dyDescent="0.2">
      <c r="E218"/>
    </row>
    <row r="219" spans="5:5" x14ac:dyDescent="0.2">
      <c r="E219"/>
    </row>
    <row r="220" spans="5:5" x14ac:dyDescent="0.2">
      <c r="E220"/>
    </row>
    <row r="221" spans="5:5" x14ac:dyDescent="0.2">
      <c r="E221"/>
    </row>
    <row r="222" spans="5:5" x14ac:dyDescent="0.2">
      <c r="E222"/>
    </row>
    <row r="223" spans="5:5" x14ac:dyDescent="0.2">
      <c r="E223"/>
    </row>
    <row r="224" spans="5:5" x14ac:dyDescent="0.2">
      <c r="E224"/>
    </row>
    <row r="225" spans="5:5" x14ac:dyDescent="0.2">
      <c r="E225"/>
    </row>
    <row r="226" spans="5:5" x14ac:dyDescent="0.2">
      <c r="E226"/>
    </row>
    <row r="227" spans="5:5" x14ac:dyDescent="0.2">
      <c r="E227"/>
    </row>
    <row r="228" spans="5:5" x14ac:dyDescent="0.2">
      <c r="E228"/>
    </row>
    <row r="229" spans="5:5" x14ac:dyDescent="0.2">
      <c r="E229"/>
    </row>
    <row r="230" spans="5:5" x14ac:dyDescent="0.2">
      <c r="E230"/>
    </row>
    <row r="231" spans="5:5" x14ac:dyDescent="0.2">
      <c r="E231"/>
    </row>
    <row r="232" spans="5:5" x14ac:dyDescent="0.2">
      <c r="E232"/>
    </row>
    <row r="233" spans="5:5" x14ac:dyDescent="0.2">
      <c r="E233"/>
    </row>
    <row r="234" spans="5:5" x14ac:dyDescent="0.2">
      <c r="E234"/>
    </row>
    <row r="235" spans="5:5" x14ac:dyDescent="0.2">
      <c r="E235"/>
    </row>
    <row r="236" spans="5:5" x14ac:dyDescent="0.2">
      <c r="E236"/>
    </row>
    <row r="237" spans="5:5" x14ac:dyDescent="0.2">
      <c r="E237"/>
    </row>
    <row r="238" spans="5:5" x14ac:dyDescent="0.2">
      <c r="E238"/>
    </row>
    <row r="239" spans="5:5" x14ac:dyDescent="0.2">
      <c r="E239"/>
    </row>
    <row r="240" spans="5:5" x14ac:dyDescent="0.2">
      <c r="E240"/>
    </row>
    <row r="241" spans="5:5" x14ac:dyDescent="0.2">
      <c r="E241"/>
    </row>
    <row r="242" spans="5:5" x14ac:dyDescent="0.2">
      <c r="E242"/>
    </row>
    <row r="243" spans="5:5" x14ac:dyDescent="0.2">
      <c r="E243"/>
    </row>
    <row r="244" spans="5:5" x14ac:dyDescent="0.2">
      <c r="E244"/>
    </row>
    <row r="245" spans="5:5" x14ac:dyDescent="0.2">
      <c r="E245"/>
    </row>
    <row r="246" spans="5:5" x14ac:dyDescent="0.2">
      <c r="E246"/>
    </row>
    <row r="247" spans="5:5" x14ac:dyDescent="0.2">
      <c r="E247"/>
    </row>
    <row r="248" spans="5:5" x14ac:dyDescent="0.2">
      <c r="E248"/>
    </row>
    <row r="249" spans="5:5" x14ac:dyDescent="0.2">
      <c r="E249"/>
    </row>
    <row r="250" spans="5:5" x14ac:dyDescent="0.2">
      <c r="E250"/>
    </row>
    <row r="251" spans="5:5" x14ac:dyDescent="0.2">
      <c r="E251"/>
    </row>
    <row r="252" spans="5:5" x14ac:dyDescent="0.2">
      <c r="E252"/>
    </row>
    <row r="253" spans="5:5" x14ac:dyDescent="0.2">
      <c r="E253"/>
    </row>
    <row r="254" spans="5:5" x14ac:dyDescent="0.2">
      <c r="E254"/>
    </row>
    <row r="255" spans="5:5" x14ac:dyDescent="0.2">
      <c r="E255"/>
    </row>
    <row r="256" spans="5:5" x14ac:dyDescent="0.2">
      <c r="E256"/>
    </row>
    <row r="257" spans="5:5" x14ac:dyDescent="0.2">
      <c r="E257"/>
    </row>
    <row r="258" spans="5:5" x14ac:dyDescent="0.2">
      <c r="E258"/>
    </row>
    <row r="259" spans="5:5" x14ac:dyDescent="0.2">
      <c r="E259"/>
    </row>
    <row r="260" spans="5:5" x14ac:dyDescent="0.2">
      <c r="E260"/>
    </row>
    <row r="261" spans="5:5" x14ac:dyDescent="0.2">
      <c r="E261"/>
    </row>
    <row r="262" spans="5:5" x14ac:dyDescent="0.2">
      <c r="E262"/>
    </row>
    <row r="263" spans="5:5" x14ac:dyDescent="0.2">
      <c r="E263"/>
    </row>
    <row r="264" spans="5:5" x14ac:dyDescent="0.2">
      <c r="E264"/>
    </row>
    <row r="265" spans="5:5" x14ac:dyDescent="0.2">
      <c r="E265"/>
    </row>
    <row r="266" spans="5:5" x14ac:dyDescent="0.2">
      <c r="E266"/>
    </row>
    <row r="267" spans="5:5" x14ac:dyDescent="0.2">
      <c r="E267"/>
    </row>
    <row r="268" spans="5:5" x14ac:dyDescent="0.2">
      <c r="E268"/>
    </row>
    <row r="269" spans="5:5" x14ac:dyDescent="0.2">
      <c r="E269"/>
    </row>
    <row r="270" spans="5:5" x14ac:dyDescent="0.2">
      <c r="E270"/>
    </row>
    <row r="271" spans="5:5" x14ac:dyDescent="0.2">
      <c r="E271"/>
    </row>
    <row r="272" spans="5:5" x14ac:dyDescent="0.2">
      <c r="E272"/>
    </row>
    <row r="273" spans="5:5" x14ac:dyDescent="0.2">
      <c r="E273"/>
    </row>
    <row r="274" spans="5:5" x14ac:dyDescent="0.2">
      <c r="E274"/>
    </row>
    <row r="275" spans="5:5" x14ac:dyDescent="0.2">
      <c r="E275"/>
    </row>
    <row r="276" spans="5:5" x14ac:dyDescent="0.2">
      <c r="E276"/>
    </row>
    <row r="277" spans="5:5" x14ac:dyDescent="0.2">
      <c r="E277"/>
    </row>
    <row r="278" spans="5:5" x14ac:dyDescent="0.2">
      <c r="E278"/>
    </row>
    <row r="279" spans="5:5" x14ac:dyDescent="0.2">
      <c r="E279"/>
    </row>
    <row r="280" spans="5:5" x14ac:dyDescent="0.2">
      <c r="E280"/>
    </row>
    <row r="281" spans="5:5" x14ac:dyDescent="0.2">
      <c r="E281"/>
    </row>
    <row r="282" spans="5:5" x14ac:dyDescent="0.2">
      <c r="E282"/>
    </row>
    <row r="283" spans="5:5" x14ac:dyDescent="0.2">
      <c r="E283"/>
    </row>
    <row r="284" spans="5:5" x14ac:dyDescent="0.2">
      <c r="E284"/>
    </row>
    <row r="285" spans="5:5" x14ac:dyDescent="0.2">
      <c r="E285"/>
    </row>
    <row r="286" spans="5:5" x14ac:dyDescent="0.2">
      <c r="E286"/>
    </row>
    <row r="287" spans="5:5" x14ac:dyDescent="0.2">
      <c r="E287"/>
    </row>
    <row r="288" spans="5:5" x14ac:dyDescent="0.2">
      <c r="E288"/>
    </row>
    <row r="289" spans="5:5" x14ac:dyDescent="0.2">
      <c r="E289"/>
    </row>
    <row r="290" spans="5:5" x14ac:dyDescent="0.2">
      <c r="E290"/>
    </row>
    <row r="291" spans="5:5" x14ac:dyDescent="0.2">
      <c r="E291"/>
    </row>
    <row r="292" spans="5:5" x14ac:dyDescent="0.2">
      <c r="E292"/>
    </row>
    <row r="293" spans="5:5" x14ac:dyDescent="0.2">
      <c r="E293"/>
    </row>
    <row r="294" spans="5:5" x14ac:dyDescent="0.2">
      <c r="E294"/>
    </row>
    <row r="295" spans="5:5" x14ac:dyDescent="0.2">
      <c r="E295"/>
    </row>
    <row r="296" spans="5:5" x14ac:dyDescent="0.2">
      <c r="E296"/>
    </row>
    <row r="297" spans="5:5" x14ac:dyDescent="0.2">
      <c r="E297"/>
    </row>
    <row r="298" spans="5:5" x14ac:dyDescent="0.2">
      <c r="E298"/>
    </row>
    <row r="299" spans="5:5" x14ac:dyDescent="0.2">
      <c r="E299"/>
    </row>
    <row r="300" spans="5:5" x14ac:dyDescent="0.2">
      <c r="E300"/>
    </row>
    <row r="301" spans="5:5" x14ac:dyDescent="0.2">
      <c r="E301"/>
    </row>
    <row r="302" spans="5:5" x14ac:dyDescent="0.2">
      <c r="E302"/>
    </row>
    <row r="303" spans="5:5" x14ac:dyDescent="0.2">
      <c r="E303"/>
    </row>
    <row r="304" spans="5:5" x14ac:dyDescent="0.2">
      <c r="E304"/>
    </row>
    <row r="305" spans="5:5" x14ac:dyDescent="0.2">
      <c r="E305"/>
    </row>
    <row r="306" spans="5:5" x14ac:dyDescent="0.2">
      <c r="E306"/>
    </row>
    <row r="307" spans="5:5" x14ac:dyDescent="0.2">
      <c r="E307"/>
    </row>
    <row r="308" spans="5:5" x14ac:dyDescent="0.2">
      <c r="E308"/>
    </row>
    <row r="309" spans="5:5" x14ac:dyDescent="0.2">
      <c r="E309"/>
    </row>
    <row r="310" spans="5:5" x14ac:dyDescent="0.2">
      <c r="E310"/>
    </row>
    <row r="311" spans="5:5" x14ac:dyDescent="0.2">
      <c r="E311"/>
    </row>
    <row r="312" spans="5:5" x14ac:dyDescent="0.2">
      <c r="E312"/>
    </row>
    <row r="313" spans="5:5" x14ac:dyDescent="0.2">
      <c r="E313"/>
    </row>
    <row r="314" spans="5:5" x14ac:dyDescent="0.2">
      <c r="E314"/>
    </row>
    <row r="315" spans="5:5" x14ac:dyDescent="0.2">
      <c r="E315"/>
    </row>
    <row r="316" spans="5:5" x14ac:dyDescent="0.2">
      <c r="E316"/>
    </row>
    <row r="317" spans="5:5" x14ac:dyDescent="0.2">
      <c r="E317"/>
    </row>
    <row r="318" spans="5:5" x14ac:dyDescent="0.2">
      <c r="E318"/>
    </row>
    <row r="319" spans="5:5" x14ac:dyDescent="0.2">
      <c r="E319"/>
    </row>
    <row r="320" spans="5:5" x14ac:dyDescent="0.2">
      <c r="E320"/>
    </row>
    <row r="321" spans="5:5" x14ac:dyDescent="0.2">
      <c r="E321"/>
    </row>
    <row r="322" spans="5:5" x14ac:dyDescent="0.2">
      <c r="E322"/>
    </row>
    <row r="323" spans="5:5" x14ac:dyDescent="0.2">
      <c r="E323"/>
    </row>
    <row r="324" spans="5:5" x14ac:dyDescent="0.2">
      <c r="E324"/>
    </row>
    <row r="325" spans="5:5" x14ac:dyDescent="0.2">
      <c r="E325"/>
    </row>
    <row r="326" spans="5:5" x14ac:dyDescent="0.2">
      <c r="E326"/>
    </row>
    <row r="327" spans="5:5" x14ac:dyDescent="0.2">
      <c r="E327"/>
    </row>
    <row r="328" spans="5:5" x14ac:dyDescent="0.2">
      <c r="E328"/>
    </row>
    <row r="329" spans="5:5" x14ac:dyDescent="0.2">
      <c r="E329"/>
    </row>
    <row r="330" spans="5:5" x14ac:dyDescent="0.2">
      <c r="E330"/>
    </row>
    <row r="331" spans="5:5" x14ac:dyDescent="0.2">
      <c r="E331"/>
    </row>
    <row r="332" spans="5:5" x14ac:dyDescent="0.2">
      <c r="E332"/>
    </row>
    <row r="333" spans="5:5" x14ac:dyDescent="0.2">
      <c r="E333"/>
    </row>
    <row r="334" spans="5:5" x14ac:dyDescent="0.2">
      <c r="E334"/>
    </row>
    <row r="335" spans="5:5" x14ac:dyDescent="0.2">
      <c r="E335"/>
    </row>
    <row r="336" spans="5:5" x14ac:dyDescent="0.2">
      <c r="E336"/>
    </row>
    <row r="337" spans="5:5" x14ac:dyDescent="0.2">
      <c r="E337"/>
    </row>
    <row r="338" spans="5:5" x14ac:dyDescent="0.2">
      <c r="E338"/>
    </row>
    <row r="339" spans="5:5" x14ac:dyDescent="0.2">
      <c r="E339"/>
    </row>
    <row r="340" spans="5:5" x14ac:dyDescent="0.2">
      <c r="E340"/>
    </row>
    <row r="341" spans="5:5" x14ac:dyDescent="0.2">
      <c r="E341"/>
    </row>
    <row r="342" spans="5:5" x14ac:dyDescent="0.2">
      <c r="E342"/>
    </row>
    <row r="343" spans="5:5" x14ac:dyDescent="0.2">
      <c r="E343"/>
    </row>
    <row r="344" spans="5:5" x14ac:dyDescent="0.2">
      <c r="E344"/>
    </row>
    <row r="345" spans="5:5" x14ac:dyDescent="0.2">
      <c r="E345"/>
    </row>
    <row r="346" spans="5:5" x14ac:dyDescent="0.2">
      <c r="E346"/>
    </row>
    <row r="347" spans="5:5" x14ac:dyDescent="0.2">
      <c r="E347"/>
    </row>
    <row r="348" spans="5:5" x14ac:dyDescent="0.2">
      <c r="E348"/>
    </row>
    <row r="349" spans="5:5" x14ac:dyDescent="0.2">
      <c r="E349"/>
    </row>
    <row r="350" spans="5:5" x14ac:dyDescent="0.2">
      <c r="E350"/>
    </row>
    <row r="351" spans="5:5" x14ac:dyDescent="0.2">
      <c r="E351"/>
    </row>
    <row r="352" spans="5:5" x14ac:dyDescent="0.2">
      <c r="E352"/>
    </row>
    <row r="353" spans="5:5" x14ac:dyDescent="0.2">
      <c r="E353"/>
    </row>
    <row r="354" spans="5:5" x14ac:dyDescent="0.2">
      <c r="E354"/>
    </row>
    <row r="355" spans="5:5" x14ac:dyDescent="0.2">
      <c r="E355"/>
    </row>
    <row r="356" spans="5:5" x14ac:dyDescent="0.2">
      <c r="E356"/>
    </row>
    <row r="357" spans="5:5" x14ac:dyDescent="0.2">
      <c r="E357"/>
    </row>
    <row r="358" spans="5:5" x14ac:dyDescent="0.2">
      <c r="E358"/>
    </row>
    <row r="359" spans="5:5" x14ac:dyDescent="0.2">
      <c r="E359"/>
    </row>
    <row r="360" spans="5:5" x14ac:dyDescent="0.2">
      <c r="E360"/>
    </row>
    <row r="361" spans="5:5" x14ac:dyDescent="0.2">
      <c r="E361"/>
    </row>
    <row r="362" spans="5:5" x14ac:dyDescent="0.2">
      <c r="E362"/>
    </row>
    <row r="363" spans="5:5" x14ac:dyDescent="0.2">
      <c r="E363"/>
    </row>
    <row r="364" spans="5:5" x14ac:dyDescent="0.2">
      <c r="E364"/>
    </row>
    <row r="365" spans="5:5" x14ac:dyDescent="0.2">
      <c r="E365"/>
    </row>
    <row r="366" spans="5:5" x14ac:dyDescent="0.2">
      <c r="E366"/>
    </row>
    <row r="367" spans="5:5" x14ac:dyDescent="0.2">
      <c r="E367"/>
    </row>
    <row r="368" spans="5:5" x14ac:dyDescent="0.2">
      <c r="E368"/>
    </row>
    <row r="369" spans="5:5" x14ac:dyDescent="0.2">
      <c r="E369"/>
    </row>
    <row r="370" spans="5:5" x14ac:dyDescent="0.2">
      <c r="E370"/>
    </row>
    <row r="371" spans="5:5" x14ac:dyDescent="0.2">
      <c r="E371"/>
    </row>
    <row r="372" spans="5:5" x14ac:dyDescent="0.2">
      <c r="E372"/>
    </row>
    <row r="373" spans="5:5" x14ac:dyDescent="0.2">
      <c r="E373"/>
    </row>
    <row r="374" spans="5:5" x14ac:dyDescent="0.2">
      <c r="E374"/>
    </row>
    <row r="375" spans="5:5" x14ac:dyDescent="0.2">
      <c r="E375"/>
    </row>
    <row r="376" spans="5:5" x14ac:dyDescent="0.2">
      <c r="E376"/>
    </row>
    <row r="377" spans="5:5" x14ac:dyDescent="0.2">
      <c r="E377"/>
    </row>
    <row r="378" spans="5:5" x14ac:dyDescent="0.2">
      <c r="E378"/>
    </row>
    <row r="379" spans="5:5" x14ac:dyDescent="0.2">
      <c r="E379"/>
    </row>
    <row r="380" spans="5:5" x14ac:dyDescent="0.2">
      <c r="E380"/>
    </row>
    <row r="381" spans="5:5" x14ac:dyDescent="0.2">
      <c r="E381"/>
    </row>
    <row r="382" spans="5:5" x14ac:dyDescent="0.2">
      <c r="E382"/>
    </row>
    <row r="383" spans="5:5" x14ac:dyDescent="0.2">
      <c r="E383"/>
    </row>
    <row r="384" spans="5:5" x14ac:dyDescent="0.2">
      <c r="E384"/>
    </row>
    <row r="385" spans="5:5" x14ac:dyDescent="0.2">
      <c r="E385"/>
    </row>
    <row r="386" spans="5:5" x14ac:dyDescent="0.2">
      <c r="E386"/>
    </row>
    <row r="387" spans="5:5" x14ac:dyDescent="0.2">
      <c r="E387"/>
    </row>
    <row r="388" spans="5:5" x14ac:dyDescent="0.2">
      <c r="E388"/>
    </row>
    <row r="389" spans="5:5" x14ac:dyDescent="0.2">
      <c r="E389"/>
    </row>
    <row r="390" spans="5:5" x14ac:dyDescent="0.2">
      <c r="E390"/>
    </row>
    <row r="391" spans="5:5" x14ac:dyDescent="0.2">
      <c r="E391"/>
    </row>
    <row r="392" spans="5:5" x14ac:dyDescent="0.2">
      <c r="E392"/>
    </row>
    <row r="393" spans="5:5" x14ac:dyDescent="0.2">
      <c r="E393"/>
    </row>
    <row r="394" spans="5:5" x14ac:dyDescent="0.2">
      <c r="E394"/>
    </row>
    <row r="395" spans="5:5" x14ac:dyDescent="0.2">
      <c r="E395"/>
    </row>
    <row r="396" spans="5:5" x14ac:dyDescent="0.2">
      <c r="E396"/>
    </row>
    <row r="397" spans="5:5" x14ac:dyDescent="0.2">
      <c r="E397"/>
    </row>
    <row r="398" spans="5:5" x14ac:dyDescent="0.2">
      <c r="E398"/>
    </row>
    <row r="399" spans="5:5" x14ac:dyDescent="0.2">
      <c r="E399"/>
    </row>
    <row r="400" spans="5:5" x14ac:dyDescent="0.2">
      <c r="E400"/>
    </row>
    <row r="401" spans="5:5" x14ac:dyDescent="0.2">
      <c r="E401"/>
    </row>
    <row r="402" spans="5:5" x14ac:dyDescent="0.2">
      <c r="E402"/>
    </row>
    <row r="403" spans="5:5" x14ac:dyDescent="0.2">
      <c r="E403"/>
    </row>
    <row r="404" spans="5:5" x14ac:dyDescent="0.2">
      <c r="E404"/>
    </row>
    <row r="405" spans="5:5" x14ac:dyDescent="0.2">
      <c r="E405"/>
    </row>
    <row r="406" spans="5:5" x14ac:dyDescent="0.2">
      <c r="E406"/>
    </row>
    <row r="407" spans="5:5" x14ac:dyDescent="0.2">
      <c r="E407"/>
    </row>
    <row r="408" spans="5:5" x14ac:dyDescent="0.2">
      <c r="E408"/>
    </row>
    <row r="409" spans="5:5" x14ac:dyDescent="0.2">
      <c r="E409"/>
    </row>
    <row r="410" spans="5:5" x14ac:dyDescent="0.2">
      <c r="E410"/>
    </row>
    <row r="411" spans="5:5" x14ac:dyDescent="0.2">
      <c r="E411"/>
    </row>
    <row r="412" spans="5:5" x14ac:dyDescent="0.2">
      <c r="E412"/>
    </row>
    <row r="413" spans="5:5" x14ac:dyDescent="0.2">
      <c r="E413"/>
    </row>
    <row r="414" spans="5:5" x14ac:dyDescent="0.2">
      <c r="E414"/>
    </row>
    <row r="415" spans="5:5" x14ac:dyDescent="0.2">
      <c r="E415"/>
    </row>
    <row r="416" spans="5:5" x14ac:dyDescent="0.2">
      <c r="E416"/>
    </row>
    <row r="417" spans="5:5" x14ac:dyDescent="0.2">
      <c r="E417"/>
    </row>
    <row r="418" spans="5:5" x14ac:dyDescent="0.2">
      <c r="E418"/>
    </row>
    <row r="419" spans="5:5" x14ac:dyDescent="0.2">
      <c r="E419"/>
    </row>
    <row r="420" spans="5:5" x14ac:dyDescent="0.2">
      <c r="E420"/>
    </row>
    <row r="421" spans="5:5" x14ac:dyDescent="0.2">
      <c r="E421"/>
    </row>
    <row r="422" spans="5:5" x14ac:dyDescent="0.2">
      <c r="E422"/>
    </row>
    <row r="423" spans="5:5" x14ac:dyDescent="0.2">
      <c r="E423"/>
    </row>
    <row r="424" spans="5:5" x14ac:dyDescent="0.2">
      <c r="E424"/>
    </row>
    <row r="425" spans="5:5" x14ac:dyDescent="0.2">
      <c r="E425"/>
    </row>
    <row r="426" spans="5:5" x14ac:dyDescent="0.2">
      <c r="E426"/>
    </row>
    <row r="427" spans="5:5" x14ac:dyDescent="0.2">
      <c r="E427"/>
    </row>
    <row r="428" spans="5:5" x14ac:dyDescent="0.2">
      <c r="E428"/>
    </row>
    <row r="429" spans="5:5" x14ac:dyDescent="0.2">
      <c r="E429"/>
    </row>
    <row r="430" spans="5:5" x14ac:dyDescent="0.2">
      <c r="E430"/>
    </row>
    <row r="431" spans="5:5" x14ac:dyDescent="0.2">
      <c r="E431"/>
    </row>
    <row r="432" spans="5:5" x14ac:dyDescent="0.2">
      <c r="E432"/>
    </row>
    <row r="433" spans="5:5" x14ac:dyDescent="0.2">
      <c r="E433"/>
    </row>
    <row r="434" spans="5:5" x14ac:dyDescent="0.2">
      <c r="E434"/>
    </row>
    <row r="435" spans="5:5" x14ac:dyDescent="0.2">
      <c r="E435"/>
    </row>
    <row r="436" spans="5:5" x14ac:dyDescent="0.2">
      <c r="E436"/>
    </row>
    <row r="437" spans="5:5" x14ac:dyDescent="0.2">
      <c r="E437"/>
    </row>
    <row r="438" spans="5:5" x14ac:dyDescent="0.2">
      <c r="E438"/>
    </row>
    <row r="439" spans="5:5" x14ac:dyDescent="0.2">
      <c r="E439"/>
    </row>
    <row r="440" spans="5:5" x14ac:dyDescent="0.2">
      <c r="E440"/>
    </row>
    <row r="441" spans="5:5" x14ac:dyDescent="0.2">
      <c r="E441"/>
    </row>
    <row r="442" spans="5:5" x14ac:dyDescent="0.2">
      <c r="E442"/>
    </row>
    <row r="443" spans="5:5" x14ac:dyDescent="0.2">
      <c r="E443"/>
    </row>
    <row r="444" spans="5:5" x14ac:dyDescent="0.2">
      <c r="E444"/>
    </row>
    <row r="445" spans="5:5" x14ac:dyDescent="0.2">
      <c r="E445"/>
    </row>
    <row r="446" spans="5:5" x14ac:dyDescent="0.2">
      <c r="E446"/>
    </row>
    <row r="447" spans="5:5" x14ac:dyDescent="0.2">
      <c r="E447"/>
    </row>
    <row r="448" spans="5:5" x14ac:dyDescent="0.2">
      <c r="E448"/>
    </row>
    <row r="449" spans="5:5" x14ac:dyDescent="0.2">
      <c r="E449"/>
    </row>
    <row r="450" spans="5:5" x14ac:dyDescent="0.2">
      <c r="E450"/>
    </row>
    <row r="451" spans="5:5" x14ac:dyDescent="0.2">
      <c r="E451"/>
    </row>
    <row r="452" spans="5:5" x14ac:dyDescent="0.2">
      <c r="E452"/>
    </row>
    <row r="453" spans="5:5" x14ac:dyDescent="0.2">
      <c r="E453"/>
    </row>
    <row r="454" spans="5:5" x14ac:dyDescent="0.2">
      <c r="E454"/>
    </row>
    <row r="455" spans="5:5" x14ac:dyDescent="0.2">
      <c r="E455"/>
    </row>
    <row r="456" spans="5:5" x14ac:dyDescent="0.2">
      <c r="E456"/>
    </row>
    <row r="457" spans="5:5" x14ac:dyDescent="0.2">
      <c r="E457"/>
    </row>
    <row r="458" spans="5:5" x14ac:dyDescent="0.2">
      <c r="E458"/>
    </row>
    <row r="459" spans="5:5" x14ac:dyDescent="0.2">
      <c r="E459"/>
    </row>
    <row r="460" spans="5:5" x14ac:dyDescent="0.2">
      <c r="E460"/>
    </row>
    <row r="461" spans="5:5" x14ac:dyDescent="0.2">
      <c r="E461"/>
    </row>
    <row r="462" spans="5:5" x14ac:dyDescent="0.2">
      <c r="E462"/>
    </row>
    <row r="463" spans="5:5" x14ac:dyDescent="0.2">
      <c r="E463"/>
    </row>
    <row r="464" spans="5:5" x14ac:dyDescent="0.2">
      <c r="E464"/>
    </row>
    <row r="465" spans="5:5" x14ac:dyDescent="0.2">
      <c r="E465"/>
    </row>
    <row r="466" spans="5:5" x14ac:dyDescent="0.2">
      <c r="E466"/>
    </row>
    <row r="467" spans="5:5" x14ac:dyDescent="0.2">
      <c r="E467"/>
    </row>
    <row r="468" spans="5:5" x14ac:dyDescent="0.2">
      <c r="E468"/>
    </row>
    <row r="469" spans="5:5" x14ac:dyDescent="0.2">
      <c r="E469"/>
    </row>
    <row r="470" spans="5:5" x14ac:dyDescent="0.2">
      <c r="E470"/>
    </row>
    <row r="471" spans="5:5" x14ac:dyDescent="0.2">
      <c r="E471"/>
    </row>
    <row r="472" spans="5:5" x14ac:dyDescent="0.2">
      <c r="E472"/>
    </row>
    <row r="473" spans="5:5" x14ac:dyDescent="0.2">
      <c r="E473"/>
    </row>
    <row r="474" spans="5:5" x14ac:dyDescent="0.2">
      <c r="E474"/>
    </row>
    <row r="475" spans="5:5" x14ac:dyDescent="0.2">
      <c r="E475"/>
    </row>
    <row r="476" spans="5:5" x14ac:dyDescent="0.2">
      <c r="E476"/>
    </row>
    <row r="477" spans="5:5" x14ac:dyDescent="0.2">
      <c r="E477"/>
    </row>
    <row r="478" spans="5:5" x14ac:dyDescent="0.2">
      <c r="E478"/>
    </row>
    <row r="479" spans="5:5" x14ac:dyDescent="0.2">
      <c r="E479"/>
    </row>
    <row r="480" spans="5:5" x14ac:dyDescent="0.2">
      <c r="E480"/>
    </row>
    <row r="481" spans="5:5" x14ac:dyDescent="0.2">
      <c r="E481"/>
    </row>
    <row r="482" spans="5:5" x14ac:dyDescent="0.2">
      <c r="E482"/>
    </row>
    <row r="483" spans="5:5" x14ac:dyDescent="0.2">
      <c r="E483"/>
    </row>
    <row r="484" spans="5:5" x14ac:dyDescent="0.2">
      <c r="E484"/>
    </row>
    <row r="485" spans="5:5" x14ac:dyDescent="0.2">
      <c r="E485"/>
    </row>
    <row r="486" spans="5:5" x14ac:dyDescent="0.2">
      <c r="E486"/>
    </row>
    <row r="487" spans="5:5" x14ac:dyDescent="0.2">
      <c r="E487"/>
    </row>
    <row r="488" spans="5:5" x14ac:dyDescent="0.2">
      <c r="E488"/>
    </row>
    <row r="489" spans="5:5" x14ac:dyDescent="0.2">
      <c r="E489"/>
    </row>
    <row r="490" spans="5:5" x14ac:dyDescent="0.2">
      <c r="E490"/>
    </row>
    <row r="491" spans="5:5" x14ac:dyDescent="0.2">
      <c r="E491"/>
    </row>
    <row r="492" spans="5:5" x14ac:dyDescent="0.2">
      <c r="E492"/>
    </row>
    <row r="493" spans="5:5" x14ac:dyDescent="0.2">
      <c r="E493"/>
    </row>
    <row r="494" spans="5:5" x14ac:dyDescent="0.2">
      <c r="E494"/>
    </row>
    <row r="495" spans="5:5" x14ac:dyDescent="0.2">
      <c r="E495"/>
    </row>
    <row r="496" spans="5:5" x14ac:dyDescent="0.2">
      <c r="E496"/>
    </row>
    <row r="497" spans="5:5" x14ac:dyDescent="0.2">
      <c r="E497"/>
    </row>
    <row r="498" spans="5:5" x14ac:dyDescent="0.2">
      <c r="E498"/>
    </row>
    <row r="499" spans="5:5" x14ac:dyDescent="0.2">
      <c r="E499"/>
    </row>
    <row r="500" spans="5:5" x14ac:dyDescent="0.2">
      <c r="E500"/>
    </row>
    <row r="501" spans="5:5" x14ac:dyDescent="0.2">
      <c r="E501"/>
    </row>
    <row r="502" spans="5:5" x14ac:dyDescent="0.2">
      <c r="E502"/>
    </row>
    <row r="503" spans="5:5" x14ac:dyDescent="0.2">
      <c r="E503"/>
    </row>
    <row r="504" spans="5:5" x14ac:dyDescent="0.2">
      <c r="E504"/>
    </row>
    <row r="505" spans="5:5" x14ac:dyDescent="0.2">
      <c r="E505"/>
    </row>
    <row r="506" spans="5:5" x14ac:dyDescent="0.2">
      <c r="E506"/>
    </row>
    <row r="507" spans="5:5" x14ac:dyDescent="0.2">
      <c r="E507"/>
    </row>
    <row r="508" spans="5:5" x14ac:dyDescent="0.2">
      <c r="E508"/>
    </row>
    <row r="509" spans="5:5" x14ac:dyDescent="0.2">
      <c r="E509"/>
    </row>
    <row r="510" spans="5:5" x14ac:dyDescent="0.2">
      <c r="E510"/>
    </row>
    <row r="511" spans="5:5" x14ac:dyDescent="0.2">
      <c r="E511"/>
    </row>
    <row r="512" spans="5:5" x14ac:dyDescent="0.2">
      <c r="E512"/>
    </row>
    <row r="513" spans="5:5" x14ac:dyDescent="0.2">
      <c r="E513"/>
    </row>
    <row r="514" spans="5:5" x14ac:dyDescent="0.2">
      <c r="E514"/>
    </row>
    <row r="515" spans="5:5" x14ac:dyDescent="0.2">
      <c r="E515"/>
    </row>
    <row r="516" spans="5:5" x14ac:dyDescent="0.2">
      <c r="E516"/>
    </row>
    <row r="517" spans="5:5" x14ac:dyDescent="0.2">
      <c r="E517"/>
    </row>
    <row r="518" spans="5:5" x14ac:dyDescent="0.2">
      <c r="E518"/>
    </row>
    <row r="519" spans="5:5" x14ac:dyDescent="0.2">
      <c r="E519"/>
    </row>
    <row r="520" spans="5:5" x14ac:dyDescent="0.2">
      <c r="E520"/>
    </row>
    <row r="521" spans="5:5" x14ac:dyDescent="0.2">
      <c r="E521"/>
    </row>
    <row r="522" spans="5:5" x14ac:dyDescent="0.2">
      <c r="E522"/>
    </row>
    <row r="523" spans="5:5" x14ac:dyDescent="0.2">
      <c r="E523"/>
    </row>
    <row r="524" spans="5:5" x14ac:dyDescent="0.2">
      <c r="E524"/>
    </row>
    <row r="525" spans="5:5" x14ac:dyDescent="0.2">
      <c r="E525"/>
    </row>
    <row r="526" spans="5:5" x14ac:dyDescent="0.2">
      <c r="E526"/>
    </row>
    <row r="527" spans="5:5" x14ac:dyDescent="0.2">
      <c r="E527"/>
    </row>
    <row r="528" spans="5:5" x14ac:dyDescent="0.2">
      <c r="E528"/>
    </row>
    <row r="529" spans="5:5" x14ac:dyDescent="0.2">
      <c r="E529"/>
    </row>
    <row r="530" spans="5:5" x14ac:dyDescent="0.2">
      <c r="E530"/>
    </row>
    <row r="531" spans="5:5" x14ac:dyDescent="0.2">
      <c r="E531"/>
    </row>
    <row r="532" spans="5:5" x14ac:dyDescent="0.2">
      <c r="E532"/>
    </row>
    <row r="533" spans="5:5" x14ac:dyDescent="0.2">
      <c r="E533"/>
    </row>
    <row r="534" spans="5:5" x14ac:dyDescent="0.2">
      <c r="E534"/>
    </row>
    <row r="535" spans="5:5" x14ac:dyDescent="0.2">
      <c r="E535"/>
    </row>
    <row r="536" spans="5:5" x14ac:dyDescent="0.2">
      <c r="E536"/>
    </row>
    <row r="537" spans="5:5" x14ac:dyDescent="0.2">
      <c r="E537"/>
    </row>
    <row r="538" spans="5:5" x14ac:dyDescent="0.2">
      <c r="E538"/>
    </row>
    <row r="539" spans="5:5" x14ac:dyDescent="0.2">
      <c r="E539"/>
    </row>
    <row r="540" spans="5:5" x14ac:dyDescent="0.2">
      <c r="E540"/>
    </row>
    <row r="541" spans="5:5" x14ac:dyDescent="0.2">
      <c r="E541"/>
    </row>
    <row r="542" spans="5:5" x14ac:dyDescent="0.2">
      <c r="E542"/>
    </row>
    <row r="543" spans="5:5" x14ac:dyDescent="0.2">
      <c r="E543"/>
    </row>
    <row r="544" spans="5:5" x14ac:dyDescent="0.2">
      <c r="E544"/>
    </row>
    <row r="545" spans="5:5" x14ac:dyDescent="0.2">
      <c r="E545"/>
    </row>
    <row r="546" spans="5:5" x14ac:dyDescent="0.2">
      <c r="E546"/>
    </row>
    <row r="547" spans="5:5" x14ac:dyDescent="0.2">
      <c r="E547"/>
    </row>
    <row r="548" spans="5:5" x14ac:dyDescent="0.2">
      <c r="E548"/>
    </row>
    <row r="549" spans="5:5" x14ac:dyDescent="0.2">
      <c r="E549"/>
    </row>
    <row r="550" spans="5:5" x14ac:dyDescent="0.2">
      <c r="E550"/>
    </row>
    <row r="551" spans="5:5" x14ac:dyDescent="0.2">
      <c r="E551"/>
    </row>
    <row r="552" spans="5:5" x14ac:dyDescent="0.2">
      <c r="E552"/>
    </row>
    <row r="553" spans="5:5" x14ac:dyDescent="0.2">
      <c r="E553"/>
    </row>
    <row r="554" spans="5:5" x14ac:dyDescent="0.2">
      <c r="E554"/>
    </row>
    <row r="555" spans="5:5" x14ac:dyDescent="0.2">
      <c r="E555"/>
    </row>
    <row r="556" spans="5:5" x14ac:dyDescent="0.2">
      <c r="E556"/>
    </row>
    <row r="557" spans="5:5" x14ac:dyDescent="0.2">
      <c r="E557"/>
    </row>
    <row r="558" spans="5:5" x14ac:dyDescent="0.2">
      <c r="E558"/>
    </row>
    <row r="559" spans="5:5" x14ac:dyDescent="0.2">
      <c r="E559"/>
    </row>
    <row r="560" spans="5:5" x14ac:dyDescent="0.2">
      <c r="E560"/>
    </row>
    <row r="561" spans="5:5" x14ac:dyDescent="0.2">
      <c r="E561"/>
    </row>
    <row r="562" spans="5:5" x14ac:dyDescent="0.2">
      <c r="E562"/>
    </row>
    <row r="563" spans="5:5" x14ac:dyDescent="0.2">
      <c r="E563"/>
    </row>
    <row r="564" spans="5:5" x14ac:dyDescent="0.2">
      <c r="E564"/>
    </row>
    <row r="565" spans="5:5" x14ac:dyDescent="0.2">
      <c r="E565"/>
    </row>
    <row r="566" spans="5:5" x14ac:dyDescent="0.2">
      <c r="E566"/>
    </row>
    <row r="567" spans="5:5" x14ac:dyDescent="0.2">
      <c r="E567"/>
    </row>
    <row r="568" spans="5:5" x14ac:dyDescent="0.2">
      <c r="E568"/>
    </row>
    <row r="569" spans="5:5" x14ac:dyDescent="0.2">
      <c r="E569"/>
    </row>
    <row r="570" spans="5:5" x14ac:dyDescent="0.2">
      <c r="E570"/>
    </row>
    <row r="571" spans="5:5" x14ac:dyDescent="0.2">
      <c r="E571"/>
    </row>
    <row r="572" spans="5:5" x14ac:dyDescent="0.2">
      <c r="E572"/>
    </row>
    <row r="573" spans="5:5" x14ac:dyDescent="0.2">
      <c r="E573"/>
    </row>
  </sheetData>
  <phoneticPr fontId="2" type="noConversion"/>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4BF9A2-B0F2-154D-AD00-E6B91450242D}">
  <dimension ref="A1:P10"/>
  <sheetViews>
    <sheetView workbookViewId="0">
      <selection activeCell="P51" sqref="P51"/>
    </sheetView>
  </sheetViews>
  <sheetFormatPr baseColWidth="10" defaultRowHeight="16" x14ac:dyDescent="0.2"/>
  <sheetData>
    <row r="1" spans="1:16" x14ac:dyDescent="0.2">
      <c r="A1" s="41" t="s">
        <v>294</v>
      </c>
      <c r="B1" s="15"/>
      <c r="C1" s="15"/>
      <c r="D1" s="15"/>
      <c r="E1" s="15"/>
      <c r="F1" s="15"/>
      <c r="G1" s="15"/>
      <c r="H1" s="15"/>
      <c r="I1" s="15"/>
      <c r="J1" s="15"/>
      <c r="K1" s="15"/>
      <c r="L1" s="15"/>
      <c r="M1" s="15"/>
      <c r="N1" s="15"/>
      <c r="O1" s="15"/>
      <c r="P1" s="15"/>
    </row>
    <row r="2" spans="1:16" x14ac:dyDescent="0.2">
      <c r="A2" s="17" t="s">
        <v>118</v>
      </c>
      <c r="B2" s="6" t="s">
        <v>297</v>
      </c>
    </row>
    <row r="3" spans="1:16" x14ac:dyDescent="0.2">
      <c r="A3" s="17" t="s">
        <v>263</v>
      </c>
      <c r="B3" s="6" t="s">
        <v>298</v>
      </c>
    </row>
    <row r="4" spans="1:16" x14ac:dyDescent="0.2">
      <c r="A4" s="19" t="s">
        <v>197</v>
      </c>
    </row>
    <row r="5" spans="1:16" x14ac:dyDescent="0.2">
      <c r="A5" s="17"/>
      <c r="B5" s="4" t="s">
        <v>67</v>
      </c>
      <c r="C5" s="4" t="s">
        <v>140</v>
      </c>
      <c r="D5" s="4" t="s">
        <v>141</v>
      </c>
    </row>
    <row r="6" spans="1:16" x14ac:dyDescent="0.2">
      <c r="A6" s="17"/>
      <c r="B6">
        <v>1</v>
      </c>
      <c r="C6">
        <v>1</v>
      </c>
      <c r="D6">
        <v>1</v>
      </c>
    </row>
    <row r="7" spans="1:16" x14ac:dyDescent="0.2">
      <c r="A7" s="17"/>
    </row>
    <row r="8" spans="1:16" x14ac:dyDescent="0.2">
      <c r="A8" s="17"/>
    </row>
    <row r="9" spans="1:16" x14ac:dyDescent="0.2">
      <c r="A9" s="17"/>
    </row>
    <row r="10" spans="1:16" x14ac:dyDescent="0.2">
      <c r="A10" s="60" t="s">
        <v>251</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1E6B61-90FC-CC40-871A-70689BA23922}">
  <dimension ref="A1:D9"/>
  <sheetViews>
    <sheetView workbookViewId="0">
      <selection activeCell="H24" sqref="H24"/>
    </sheetView>
  </sheetViews>
  <sheetFormatPr baseColWidth="10" defaultRowHeight="16" x14ac:dyDescent="0.2"/>
  <cols>
    <col min="1" max="1" width="54.1640625" customWidth="1"/>
  </cols>
  <sheetData>
    <row r="1" spans="1:4" x14ac:dyDescent="0.2">
      <c r="A1" s="10" t="s">
        <v>117</v>
      </c>
      <c r="B1" t="s">
        <v>365</v>
      </c>
    </row>
    <row r="2" spans="1:4" x14ac:dyDescent="0.2">
      <c r="A2" t="s">
        <v>118</v>
      </c>
      <c r="B2" s="6" t="s">
        <v>119</v>
      </c>
    </row>
    <row r="3" spans="1:4" x14ac:dyDescent="0.2">
      <c r="A3" t="s">
        <v>120</v>
      </c>
      <c r="B3" s="6" t="s">
        <v>122</v>
      </c>
    </row>
    <row r="4" spans="1:4" x14ac:dyDescent="0.2">
      <c r="A4" t="s">
        <v>160</v>
      </c>
      <c r="B4" t="s">
        <v>121</v>
      </c>
    </row>
    <row r="5" spans="1:4" x14ac:dyDescent="0.2">
      <c r="A5" s="10"/>
      <c r="B5" s="58" t="s">
        <v>67</v>
      </c>
      <c r="C5" s="58" t="s">
        <v>68</v>
      </c>
      <c r="D5" s="58" t="s">
        <v>69</v>
      </c>
    </row>
    <row r="6" spans="1:4" x14ac:dyDescent="0.2">
      <c r="A6" s="81" t="s">
        <v>171</v>
      </c>
      <c r="B6" s="58">
        <v>170</v>
      </c>
      <c r="C6" s="58">
        <v>170</v>
      </c>
      <c r="D6" s="58">
        <v>170</v>
      </c>
    </row>
    <row r="7" spans="1:4" x14ac:dyDescent="0.2">
      <c r="B7" s="4" t="s">
        <v>94</v>
      </c>
      <c r="C7" s="4" t="s">
        <v>94</v>
      </c>
      <c r="D7" s="4" t="s">
        <v>94</v>
      </c>
    </row>
    <row r="9" spans="1:4" x14ac:dyDescent="0.2">
      <c r="A9" t="s">
        <v>149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4A6C48-3CFB-6244-A1C3-F43E3E8F44FD}">
  <dimension ref="A1:J106"/>
  <sheetViews>
    <sheetView workbookViewId="0">
      <selection activeCell="D10" sqref="D10"/>
    </sheetView>
  </sheetViews>
  <sheetFormatPr baseColWidth="10" defaultRowHeight="16" x14ac:dyDescent="0.2"/>
  <cols>
    <col min="1" max="1" width="48.6640625" customWidth="1"/>
    <col min="2" max="2" width="22.33203125" customWidth="1"/>
    <col min="3" max="3" width="17.33203125" customWidth="1"/>
    <col min="4" max="4" width="29.33203125" customWidth="1"/>
  </cols>
  <sheetData>
    <row r="1" spans="1:2" x14ac:dyDescent="0.2">
      <c r="A1" s="8" t="s">
        <v>343</v>
      </c>
    </row>
    <row r="2" spans="1:2" x14ac:dyDescent="0.2">
      <c r="A2" t="s">
        <v>137</v>
      </c>
      <c r="B2" s="27" t="s">
        <v>326</v>
      </c>
    </row>
    <row r="3" spans="1:2" x14ac:dyDescent="0.2">
      <c r="A3" t="s">
        <v>338</v>
      </c>
      <c r="B3" t="s">
        <v>399</v>
      </c>
    </row>
    <row r="4" spans="1:2" x14ac:dyDescent="0.2">
      <c r="A4" t="s">
        <v>62</v>
      </c>
      <c r="B4" t="s">
        <v>401</v>
      </c>
    </row>
    <row r="5" spans="1:2" s="8" customFormat="1" x14ac:dyDescent="0.2">
      <c r="A5" s="8" t="s">
        <v>526</v>
      </c>
    </row>
    <row r="24" spans="1:4" x14ac:dyDescent="0.2">
      <c r="A24" t="s">
        <v>400</v>
      </c>
    </row>
    <row r="26" spans="1:4" ht="17" customHeight="1" x14ac:dyDescent="0.2">
      <c r="A26" t="s">
        <v>139</v>
      </c>
      <c r="B26" t="s">
        <v>341</v>
      </c>
    </row>
    <row r="27" spans="1:4" ht="17" thickBot="1" x14ac:dyDescent="0.25">
      <c r="A27" s="58" t="s">
        <v>397</v>
      </c>
      <c r="B27" s="58" t="s">
        <v>67</v>
      </c>
      <c r="C27" s="58" t="s">
        <v>140</v>
      </c>
      <c r="D27" s="58" t="s">
        <v>141</v>
      </c>
    </row>
    <row r="28" spans="1:4" ht="34" x14ac:dyDescent="0.2">
      <c r="A28" s="82" t="s">
        <v>169</v>
      </c>
      <c r="B28" s="83" t="s">
        <v>330</v>
      </c>
      <c r="C28" s="58" t="s">
        <v>385</v>
      </c>
      <c r="D28" s="83" t="s">
        <v>317</v>
      </c>
    </row>
    <row r="29" spans="1:4" ht="18" thickBot="1" x14ac:dyDescent="0.25">
      <c r="A29" s="84" t="s">
        <v>170</v>
      </c>
      <c r="B29" s="83" t="s">
        <v>330</v>
      </c>
      <c r="C29" s="85" t="s">
        <v>304</v>
      </c>
      <c r="D29" s="85" t="s">
        <v>303</v>
      </c>
    </row>
    <row r="30" spans="1:4" x14ac:dyDescent="0.2">
      <c r="A30" s="4" t="s">
        <v>332</v>
      </c>
      <c r="B30" s="4" t="s">
        <v>496</v>
      </c>
      <c r="C30" s="4" t="s">
        <v>335</v>
      </c>
      <c r="D30" s="4" t="s">
        <v>331</v>
      </c>
    </row>
    <row r="31" spans="1:4" x14ac:dyDescent="0.2">
      <c r="A31" s="4" t="s">
        <v>334</v>
      </c>
      <c r="B31" s="4" t="s">
        <v>497</v>
      </c>
      <c r="C31" s="4" t="s">
        <v>336</v>
      </c>
      <c r="D31" s="4" t="s">
        <v>333</v>
      </c>
    </row>
    <row r="32" spans="1:4" x14ac:dyDescent="0.2">
      <c r="A32" s="58"/>
      <c r="B32" s="58"/>
      <c r="C32" s="58"/>
      <c r="D32" s="58"/>
    </row>
    <row r="33" spans="1:4" ht="17" thickBot="1" x14ac:dyDescent="0.25">
      <c r="A33" s="58" t="s">
        <v>396</v>
      </c>
      <c r="B33" s="58" t="s">
        <v>67</v>
      </c>
      <c r="C33" s="58" t="s">
        <v>140</v>
      </c>
      <c r="D33" s="58" t="s">
        <v>141</v>
      </c>
    </row>
    <row r="34" spans="1:4" ht="34" x14ac:dyDescent="0.2">
      <c r="A34" s="82" t="s">
        <v>169</v>
      </c>
      <c r="B34" s="83" t="s">
        <v>398</v>
      </c>
      <c r="C34" s="58" t="s">
        <v>403</v>
      </c>
      <c r="D34" s="83" t="s">
        <v>404</v>
      </c>
    </row>
    <row r="35" spans="1:4" ht="18" thickBot="1" x14ac:dyDescent="0.25">
      <c r="A35" s="84" t="s">
        <v>170</v>
      </c>
      <c r="B35" s="83" t="s">
        <v>398</v>
      </c>
      <c r="C35" s="58" t="s">
        <v>402</v>
      </c>
      <c r="D35" s="83" t="s">
        <v>404</v>
      </c>
    </row>
    <row r="36" spans="1:4" x14ac:dyDescent="0.2">
      <c r="A36" s="4" t="s">
        <v>332</v>
      </c>
      <c r="B36" s="4" t="s">
        <v>490</v>
      </c>
      <c r="C36" s="4" t="s">
        <v>492</v>
      </c>
      <c r="D36" s="4" t="s">
        <v>494</v>
      </c>
    </row>
    <row r="37" spans="1:4" x14ac:dyDescent="0.2">
      <c r="A37" s="4" t="s">
        <v>334</v>
      </c>
      <c r="B37" s="4" t="s">
        <v>491</v>
      </c>
      <c r="C37" s="4" t="s">
        <v>493</v>
      </c>
      <c r="D37" s="4" t="s">
        <v>495</v>
      </c>
    </row>
    <row r="38" spans="1:4" x14ac:dyDescent="0.2">
      <c r="A38" s="58"/>
      <c r="B38" s="58"/>
      <c r="C38" s="58"/>
      <c r="D38" s="58"/>
    </row>
    <row r="40" spans="1:4" x14ac:dyDescent="0.2">
      <c r="A40" s="10" t="s">
        <v>405</v>
      </c>
    </row>
    <row r="41" spans="1:4" s="10" customFormat="1" x14ac:dyDescent="0.2">
      <c r="A41" s="90" t="s">
        <v>366</v>
      </c>
    </row>
    <row r="42" spans="1:4" x14ac:dyDescent="0.2">
      <c r="B42" t="s">
        <v>40</v>
      </c>
      <c r="C42" t="s">
        <v>305</v>
      </c>
      <c r="D42" t="s">
        <v>312</v>
      </c>
    </row>
    <row r="43" spans="1:4" x14ac:dyDescent="0.2">
      <c r="A43" t="s">
        <v>70</v>
      </c>
      <c r="B43" s="62">
        <v>196</v>
      </c>
      <c r="C43" s="61">
        <v>167.01986666666701</v>
      </c>
      <c r="D43">
        <v>166.88916666666699</v>
      </c>
    </row>
    <row r="44" spans="1:4" x14ac:dyDescent="0.2">
      <c r="A44" t="s">
        <v>71</v>
      </c>
      <c r="B44" s="62">
        <v>171</v>
      </c>
      <c r="C44" s="61">
        <v>165.09586666666701</v>
      </c>
      <c r="D44">
        <v>164.43993333333299</v>
      </c>
    </row>
    <row r="45" spans="1:4" x14ac:dyDescent="0.2">
      <c r="A45" t="s">
        <v>72</v>
      </c>
      <c r="B45" s="8">
        <v>191.8</v>
      </c>
      <c r="C45" s="61">
        <v>230.14449999999999</v>
      </c>
      <c r="D45">
        <v>200.49936666666699</v>
      </c>
    </row>
    <row r="46" spans="1:4" x14ac:dyDescent="0.2">
      <c r="A46" t="s">
        <v>73</v>
      </c>
      <c r="B46" s="8">
        <v>523.20000000000005</v>
      </c>
      <c r="C46" s="61">
        <v>1873.5434666666699</v>
      </c>
      <c r="D46">
        <v>1193.6612</v>
      </c>
    </row>
    <row r="47" spans="1:4" x14ac:dyDescent="0.2">
      <c r="A47" t="s">
        <v>74</v>
      </c>
      <c r="B47" s="8">
        <v>2022.3333299999999</v>
      </c>
      <c r="C47" s="61">
        <v>3795.1754333333301</v>
      </c>
      <c r="D47">
        <v>2823.5362666666701</v>
      </c>
    </row>
    <row r="48" spans="1:4" x14ac:dyDescent="0.2">
      <c r="A48" t="s">
        <v>75</v>
      </c>
      <c r="B48" s="8">
        <v>2857.6666700000001</v>
      </c>
      <c r="C48" s="61">
        <v>2730.3054666666699</v>
      </c>
      <c r="D48">
        <v>2164.56003333333</v>
      </c>
    </row>
    <row r="49" spans="1:10" x14ac:dyDescent="0.2">
      <c r="A49" t="s">
        <v>76</v>
      </c>
      <c r="B49" s="8">
        <v>1677.9333300000001</v>
      </c>
      <c r="C49" s="61">
        <v>1509.6407666666701</v>
      </c>
      <c r="D49">
        <v>1173.96876666667</v>
      </c>
    </row>
    <row r="50" spans="1:10" x14ac:dyDescent="0.2">
      <c r="A50" t="s">
        <v>77</v>
      </c>
      <c r="B50" s="8">
        <v>873.96666700000003</v>
      </c>
      <c r="C50" s="61">
        <v>1187.7521666666701</v>
      </c>
      <c r="D50">
        <v>907.86813333333305</v>
      </c>
    </row>
    <row r="51" spans="1:10" x14ac:dyDescent="0.2">
      <c r="A51" t="s">
        <v>78</v>
      </c>
      <c r="B51" s="8">
        <v>772.83333300000004</v>
      </c>
      <c r="C51" s="61">
        <v>1452.74323333333</v>
      </c>
      <c r="D51">
        <v>1023.17906666667</v>
      </c>
    </row>
    <row r="52" spans="1:10" x14ac:dyDescent="0.2">
      <c r="A52" t="s">
        <v>79</v>
      </c>
      <c r="B52" s="8">
        <v>795.73333300000002</v>
      </c>
      <c r="C52" s="61">
        <v>1192.6405</v>
      </c>
      <c r="D52">
        <v>726.87183333333303</v>
      </c>
    </row>
    <row r="53" spans="1:10" x14ac:dyDescent="0.2">
      <c r="A53" t="s">
        <v>80</v>
      </c>
      <c r="B53" s="8">
        <v>483</v>
      </c>
      <c r="C53" s="61">
        <v>227.15356666666699</v>
      </c>
      <c r="D53">
        <v>189.54300000000001</v>
      </c>
    </row>
    <row r="54" spans="1:10" x14ac:dyDescent="0.2">
      <c r="A54" t="s">
        <v>81</v>
      </c>
      <c r="B54" s="8">
        <v>250</v>
      </c>
      <c r="C54" s="61">
        <v>165.12033333333301</v>
      </c>
      <c r="D54">
        <v>164.6301</v>
      </c>
    </row>
    <row r="56" spans="1:10" x14ac:dyDescent="0.2">
      <c r="A56" t="s">
        <v>43</v>
      </c>
      <c r="D56" t="s">
        <v>43</v>
      </c>
    </row>
    <row r="57" spans="1:10" ht="17" thickBot="1" x14ac:dyDescent="0.25"/>
    <row r="58" spans="1:10" x14ac:dyDescent="0.2">
      <c r="A58" s="3"/>
      <c r="B58" s="3" t="s">
        <v>310</v>
      </c>
      <c r="C58" s="3" t="s">
        <v>40</v>
      </c>
      <c r="D58" s="74"/>
      <c r="E58" s="74" t="s">
        <v>318</v>
      </c>
      <c r="F58" s="3" t="s">
        <v>40</v>
      </c>
      <c r="H58" s="3"/>
      <c r="I58" s="3"/>
      <c r="J58" s="3"/>
    </row>
    <row r="59" spans="1:10" x14ac:dyDescent="0.2">
      <c r="A59" t="s">
        <v>44</v>
      </c>
      <c r="B59">
        <v>1224.6945972222227</v>
      </c>
      <c r="C59">
        <v>901.28888858333346</v>
      </c>
      <c r="D59" t="s">
        <v>44</v>
      </c>
      <c r="E59">
        <v>908.30390555555607</v>
      </c>
      <c r="F59">
        <v>901.28888858333346</v>
      </c>
    </row>
    <row r="60" spans="1:10" x14ac:dyDescent="0.2">
      <c r="A60" t="s">
        <v>42</v>
      </c>
      <c r="B60">
        <v>1343561.3011175739</v>
      </c>
      <c r="C60">
        <v>726540.30354977888</v>
      </c>
      <c r="D60" t="s">
        <v>42</v>
      </c>
      <c r="E60">
        <v>738009.07334772986</v>
      </c>
      <c r="F60">
        <v>726540.30354977888</v>
      </c>
    </row>
    <row r="61" spans="1:10" x14ac:dyDescent="0.2">
      <c r="A61" t="s">
        <v>45</v>
      </c>
      <c r="B61">
        <v>12</v>
      </c>
      <c r="C61">
        <v>12</v>
      </c>
      <c r="D61" t="s">
        <v>45</v>
      </c>
      <c r="E61">
        <v>12</v>
      </c>
      <c r="F61">
        <v>12</v>
      </c>
    </row>
    <row r="62" spans="1:10" x14ac:dyDescent="0.2">
      <c r="A62" t="s">
        <v>46</v>
      </c>
      <c r="B62">
        <v>0</v>
      </c>
      <c r="D62" t="s">
        <v>46</v>
      </c>
      <c r="E62">
        <v>0</v>
      </c>
    </row>
    <row r="63" spans="1:10" x14ac:dyDescent="0.2">
      <c r="A63" t="s">
        <v>47</v>
      </c>
      <c r="B63">
        <v>20</v>
      </c>
      <c r="D63" t="s">
        <v>47</v>
      </c>
      <c r="E63">
        <v>22</v>
      </c>
    </row>
    <row r="64" spans="1:10" x14ac:dyDescent="0.2">
      <c r="A64" t="s">
        <v>48</v>
      </c>
      <c r="B64">
        <v>0.77865033299594266</v>
      </c>
      <c r="D64" t="s">
        <v>48</v>
      </c>
      <c r="E64">
        <v>2.0080167904543124E-2</v>
      </c>
    </row>
    <row r="65" spans="1:10" x14ac:dyDescent="0.2">
      <c r="A65" t="s">
        <v>49</v>
      </c>
      <c r="B65">
        <v>0.22265060083647459</v>
      </c>
      <c r="D65" t="s">
        <v>49</v>
      </c>
      <c r="E65">
        <v>0.49208021439026867</v>
      </c>
    </row>
    <row r="66" spans="1:10" x14ac:dyDescent="0.2">
      <c r="A66" t="s">
        <v>50</v>
      </c>
      <c r="B66">
        <v>1.7247182429207868</v>
      </c>
      <c r="D66" t="s">
        <v>50</v>
      </c>
      <c r="E66">
        <v>1.7171443743802424</v>
      </c>
    </row>
    <row r="67" spans="1:10" x14ac:dyDescent="0.2">
      <c r="A67" t="s">
        <v>51</v>
      </c>
      <c r="B67">
        <v>0.44530120167294918</v>
      </c>
      <c r="D67" s="75" t="s">
        <v>51</v>
      </c>
      <c r="E67" s="75">
        <v>0.98416042878053733</v>
      </c>
    </row>
    <row r="68" spans="1:10" ht="17" thickBot="1" x14ac:dyDescent="0.25">
      <c r="A68" s="2" t="s">
        <v>52</v>
      </c>
      <c r="B68" s="2">
        <v>2.0859634472658648</v>
      </c>
      <c r="C68" s="2"/>
      <c r="D68" s="2" t="s">
        <v>52</v>
      </c>
      <c r="E68" s="2">
        <v>2.0738730679040258</v>
      </c>
      <c r="F68" s="2"/>
      <c r="H68" s="2"/>
      <c r="I68" s="2"/>
      <c r="J68" s="2"/>
    </row>
    <row r="70" spans="1:10" x14ac:dyDescent="0.2">
      <c r="A70" s="10" t="s">
        <v>406</v>
      </c>
    </row>
    <row r="71" spans="1:10" x14ac:dyDescent="0.2">
      <c r="A71" s="90" t="s">
        <v>366</v>
      </c>
    </row>
    <row r="72" spans="1:10" x14ac:dyDescent="0.2">
      <c r="B72" t="s">
        <v>40</v>
      </c>
      <c r="C72" t="s">
        <v>386</v>
      </c>
      <c r="F72" t="s">
        <v>313</v>
      </c>
    </row>
    <row r="73" spans="1:10" x14ac:dyDescent="0.2">
      <c r="A73" t="s">
        <v>70</v>
      </c>
      <c r="B73" s="62">
        <v>196</v>
      </c>
      <c r="C73" s="61">
        <v>167.317466666667</v>
      </c>
      <c r="F73" s="61">
        <v>166.92656666666699</v>
      </c>
    </row>
    <row r="74" spans="1:10" x14ac:dyDescent="0.2">
      <c r="A74" t="s">
        <v>71</v>
      </c>
      <c r="B74" s="62">
        <v>171</v>
      </c>
      <c r="C74" s="61">
        <v>167.61076666666699</v>
      </c>
      <c r="F74" s="61">
        <v>166.731666666667</v>
      </c>
    </row>
    <row r="75" spans="1:10" x14ac:dyDescent="0.2">
      <c r="A75" t="s">
        <v>72</v>
      </c>
      <c r="B75" s="8">
        <v>191.8</v>
      </c>
      <c r="C75" s="61">
        <v>280.60129999999998</v>
      </c>
      <c r="F75" s="61">
        <v>246.56909999999999</v>
      </c>
    </row>
    <row r="76" spans="1:10" x14ac:dyDescent="0.2">
      <c r="A76" t="s">
        <v>73</v>
      </c>
      <c r="B76" s="8">
        <v>523.20000000000005</v>
      </c>
      <c r="C76" s="61">
        <v>1348.1196</v>
      </c>
      <c r="F76" s="61">
        <v>931.37599999999998</v>
      </c>
    </row>
    <row r="77" spans="1:10" x14ac:dyDescent="0.2">
      <c r="A77" t="s">
        <v>74</v>
      </c>
      <c r="B77" s="8">
        <v>2022.3333299999999</v>
      </c>
      <c r="C77" s="61">
        <v>2610.1900333333301</v>
      </c>
      <c r="F77" s="61">
        <v>1499.1978999999999</v>
      </c>
    </row>
    <row r="78" spans="1:10" x14ac:dyDescent="0.2">
      <c r="A78" t="s">
        <v>75</v>
      </c>
      <c r="B78" s="8">
        <v>2857.6666700000001</v>
      </c>
      <c r="C78" s="61">
        <v>2033.62</v>
      </c>
      <c r="F78" s="61">
        <v>987.49026666666703</v>
      </c>
    </row>
    <row r="79" spans="1:10" x14ac:dyDescent="0.2">
      <c r="A79" t="s">
        <v>76</v>
      </c>
      <c r="B79" s="8">
        <v>1677.9333300000001</v>
      </c>
      <c r="C79" s="61">
        <v>1244.2438999999999</v>
      </c>
      <c r="F79" s="61">
        <v>677.72346666666601</v>
      </c>
    </row>
    <row r="80" spans="1:10" x14ac:dyDescent="0.2">
      <c r="A80" t="s">
        <v>77</v>
      </c>
      <c r="B80" s="8">
        <v>873.96666700000003</v>
      </c>
      <c r="C80" s="61">
        <v>929.99963333333301</v>
      </c>
      <c r="F80" s="61">
        <v>584.61353333333295</v>
      </c>
    </row>
    <row r="81" spans="1:9" x14ac:dyDescent="0.2">
      <c r="A81" t="s">
        <v>78</v>
      </c>
      <c r="B81" s="8">
        <v>772.83333300000004</v>
      </c>
      <c r="C81" s="61">
        <v>1018.40303333333</v>
      </c>
      <c r="F81" s="61">
        <v>618.18373333333295</v>
      </c>
    </row>
    <row r="82" spans="1:9" x14ac:dyDescent="0.2">
      <c r="A82" t="s">
        <v>79</v>
      </c>
      <c r="B82" s="8">
        <v>795.73333300000002</v>
      </c>
      <c r="C82" s="61">
        <v>728.25313333333304</v>
      </c>
      <c r="F82" s="61">
        <v>447.03823333333298</v>
      </c>
    </row>
    <row r="83" spans="1:9" x14ac:dyDescent="0.2">
      <c r="A83" t="s">
        <v>80</v>
      </c>
      <c r="B83" s="8">
        <v>483</v>
      </c>
      <c r="C83" s="61">
        <v>205.4109</v>
      </c>
      <c r="F83" s="61">
        <v>200.23046666666701</v>
      </c>
    </row>
    <row r="84" spans="1:9" x14ac:dyDescent="0.2">
      <c r="A84" t="s">
        <v>81</v>
      </c>
      <c r="B84" s="8">
        <v>250</v>
      </c>
      <c r="C84" s="61">
        <v>165.03423333333299</v>
      </c>
      <c r="F84" s="61">
        <v>165.04310000000001</v>
      </c>
    </row>
    <row r="86" spans="1:9" x14ac:dyDescent="0.2">
      <c r="A86" t="s">
        <v>43</v>
      </c>
      <c r="C86" t="s">
        <v>43</v>
      </c>
      <c r="I86" t="s">
        <v>43</v>
      </c>
    </row>
    <row r="87" spans="1:9" ht="17" thickBot="1" x14ac:dyDescent="0.25"/>
    <row r="88" spans="1:9" x14ac:dyDescent="0.2">
      <c r="A88" s="74"/>
      <c r="B88" s="74" t="s">
        <v>319</v>
      </c>
      <c r="C88" s="3"/>
      <c r="D88" s="3"/>
      <c r="E88" s="3"/>
      <c r="F88" s="3"/>
      <c r="G88" s="3" t="s">
        <v>311</v>
      </c>
      <c r="H88" s="3" t="s">
        <v>40</v>
      </c>
    </row>
    <row r="89" spans="1:9" x14ac:dyDescent="0.2">
      <c r="A89" t="s">
        <v>44</v>
      </c>
      <c r="B89">
        <v>908.23366666666618</v>
      </c>
      <c r="C89" t="s">
        <v>44</v>
      </c>
      <c r="F89" t="s">
        <v>44</v>
      </c>
      <c r="G89">
        <v>557.59366944444434</v>
      </c>
      <c r="H89">
        <v>901.28888858333346</v>
      </c>
    </row>
    <row r="90" spans="1:9" x14ac:dyDescent="0.2">
      <c r="A90" t="s">
        <v>42</v>
      </c>
      <c r="B90">
        <v>641114.83143108489</v>
      </c>
      <c r="C90" t="s">
        <v>42</v>
      </c>
      <c r="F90" t="s">
        <v>42</v>
      </c>
      <c r="G90">
        <v>175102.93863063634</v>
      </c>
      <c r="H90">
        <v>726540.30354977888</v>
      </c>
    </row>
    <row r="91" spans="1:9" x14ac:dyDescent="0.2">
      <c r="A91" t="s">
        <v>45</v>
      </c>
      <c r="B91">
        <v>12</v>
      </c>
      <c r="C91" t="s">
        <v>45</v>
      </c>
      <c r="F91" t="s">
        <v>45</v>
      </c>
      <c r="G91">
        <v>12</v>
      </c>
      <c r="H91">
        <v>12</v>
      </c>
    </row>
    <row r="92" spans="1:9" x14ac:dyDescent="0.2">
      <c r="A92" t="s">
        <v>46</v>
      </c>
      <c r="B92">
        <v>0</v>
      </c>
      <c r="C92" t="s">
        <v>46</v>
      </c>
      <c r="F92" t="s">
        <v>46</v>
      </c>
      <c r="G92">
        <v>0</v>
      </c>
    </row>
    <row r="93" spans="1:9" x14ac:dyDescent="0.2">
      <c r="A93" t="s">
        <v>47</v>
      </c>
      <c r="B93">
        <v>22</v>
      </c>
      <c r="C93" t="s">
        <v>47</v>
      </c>
      <c r="F93" t="s">
        <v>47</v>
      </c>
      <c r="G93">
        <v>16</v>
      </c>
    </row>
    <row r="94" spans="1:9" x14ac:dyDescent="0.2">
      <c r="A94" t="s">
        <v>48</v>
      </c>
      <c r="B94">
        <v>2.0571250630817613E-2</v>
      </c>
      <c r="C94" t="s">
        <v>48</v>
      </c>
      <c r="F94" t="s">
        <v>48</v>
      </c>
      <c r="G94">
        <v>-1.2538533600206001</v>
      </c>
    </row>
    <row r="95" spans="1:9" x14ac:dyDescent="0.2">
      <c r="A95" t="s">
        <v>49</v>
      </c>
      <c r="B95">
        <v>0.49188655548958227</v>
      </c>
      <c r="C95" t="s">
        <v>49</v>
      </c>
      <c r="F95" t="s">
        <v>49</v>
      </c>
      <c r="G95">
        <v>0.11395326477262416</v>
      </c>
    </row>
    <row r="96" spans="1:9" x14ac:dyDescent="0.2">
      <c r="A96" t="s">
        <v>50</v>
      </c>
      <c r="B96">
        <v>1.7171443743802424</v>
      </c>
      <c r="C96" t="s">
        <v>50</v>
      </c>
      <c r="F96" t="s">
        <v>50</v>
      </c>
      <c r="G96">
        <v>1.7458836762762506</v>
      </c>
    </row>
    <row r="97" spans="1:8" x14ac:dyDescent="0.2">
      <c r="A97" s="75" t="s">
        <v>51</v>
      </c>
      <c r="B97" s="75">
        <v>0.98377311097916453</v>
      </c>
      <c r="C97" t="s">
        <v>51</v>
      </c>
      <c r="F97" t="s">
        <v>51</v>
      </c>
      <c r="G97">
        <v>0.22790652954524832</v>
      </c>
    </row>
    <row r="98" spans="1:8" ht="17" thickBot="1" x14ac:dyDescent="0.25">
      <c r="A98" s="2" t="s">
        <v>52</v>
      </c>
      <c r="B98" s="2">
        <v>2.0738730679040258</v>
      </c>
      <c r="C98" s="2" t="s">
        <v>52</v>
      </c>
      <c r="D98" s="2"/>
      <c r="E98" s="2"/>
      <c r="F98" s="2" t="s">
        <v>52</v>
      </c>
      <c r="G98" s="2">
        <v>2.119905299221255</v>
      </c>
      <c r="H98" s="2"/>
    </row>
    <row r="101" spans="1:8" x14ac:dyDescent="0.2">
      <c r="A101" t="s">
        <v>324</v>
      </c>
    </row>
    <row r="102" spans="1:8" x14ac:dyDescent="0.2">
      <c r="A102" t="s">
        <v>408</v>
      </c>
    </row>
    <row r="104" spans="1:8" x14ac:dyDescent="0.2">
      <c r="A104" t="s">
        <v>138</v>
      </c>
    </row>
    <row r="105" spans="1:8" x14ac:dyDescent="0.2">
      <c r="A105" s="32" t="s">
        <v>150</v>
      </c>
    </row>
    <row r="106" spans="1:8" x14ac:dyDescent="0.2">
      <c r="A106" s="33" t="s">
        <v>151</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2DA57D-71D7-A442-80D5-DE54C8AE240B}">
  <dimension ref="A1:M71"/>
  <sheetViews>
    <sheetView workbookViewId="0">
      <selection activeCell="A4" sqref="A4"/>
    </sheetView>
  </sheetViews>
  <sheetFormatPr baseColWidth="10" defaultRowHeight="16" x14ac:dyDescent="0.2"/>
  <cols>
    <col min="1" max="1" width="46.83203125" customWidth="1"/>
    <col min="2" max="2" width="19.83203125" customWidth="1"/>
    <col min="6" max="6" width="28.1640625" customWidth="1"/>
    <col min="11" max="11" width="28.6640625" customWidth="1"/>
  </cols>
  <sheetData>
    <row r="1" spans="1:7" ht="17" customHeight="1" x14ac:dyDescent="0.2">
      <c r="A1" s="8" t="s">
        <v>343</v>
      </c>
      <c r="B1" s="1"/>
      <c r="C1" s="1"/>
    </row>
    <row r="2" spans="1:7" x14ac:dyDescent="0.2">
      <c r="A2" s="8" t="s">
        <v>137</v>
      </c>
      <c r="B2" t="s">
        <v>308</v>
      </c>
    </row>
    <row r="3" spans="1:7" x14ac:dyDescent="0.2">
      <c r="A3" s="8" t="s">
        <v>138</v>
      </c>
      <c r="B3" t="s">
        <v>142</v>
      </c>
    </row>
    <row r="4" spans="1:7" x14ac:dyDescent="0.2">
      <c r="A4" s="8" t="s">
        <v>526</v>
      </c>
    </row>
    <row r="5" spans="1:7" ht="17" customHeight="1" x14ac:dyDescent="0.2">
      <c r="C5" s="1"/>
    </row>
    <row r="6" spans="1:7" x14ac:dyDescent="0.2">
      <c r="A6" s="8" t="s">
        <v>143</v>
      </c>
      <c r="B6" s="1" t="s">
        <v>339</v>
      </c>
      <c r="C6" s="1"/>
    </row>
    <row r="7" spans="1:7" ht="16" customHeight="1" x14ac:dyDescent="0.2">
      <c r="A7" s="58" t="s">
        <v>342</v>
      </c>
      <c r="B7" s="58" t="s">
        <v>67</v>
      </c>
      <c r="C7" s="58"/>
      <c r="D7" s="58" t="s">
        <v>140</v>
      </c>
      <c r="E7" s="58"/>
      <c r="F7" s="58" t="s">
        <v>141</v>
      </c>
    </row>
    <row r="8" spans="1:7" ht="18" customHeight="1" x14ac:dyDescent="0.2">
      <c r="A8" s="86" t="s">
        <v>306</v>
      </c>
      <c r="B8" s="83" t="s">
        <v>309</v>
      </c>
      <c r="C8" s="58"/>
      <c r="D8" s="58" t="s">
        <v>388</v>
      </c>
      <c r="E8" s="58"/>
      <c r="F8" s="83" t="s">
        <v>387</v>
      </c>
      <c r="G8" s="28"/>
    </row>
    <row r="9" spans="1:7" x14ac:dyDescent="0.2">
      <c r="A9" s="93" t="s">
        <v>307</v>
      </c>
      <c r="B9" s="93" t="s">
        <v>309</v>
      </c>
      <c r="C9" s="93"/>
      <c r="D9" s="58" t="s">
        <v>389</v>
      </c>
      <c r="E9" s="86"/>
      <c r="F9" s="4" t="s">
        <v>323</v>
      </c>
    </row>
    <row r="10" spans="1:7" ht="17" customHeight="1" x14ac:dyDescent="0.2">
      <c r="A10" s="93"/>
      <c r="B10" t="s">
        <v>454</v>
      </c>
      <c r="D10" t="s">
        <v>466</v>
      </c>
      <c r="E10" s="86"/>
      <c r="F10" t="s">
        <v>478</v>
      </c>
    </row>
    <row r="11" spans="1:7" ht="17" customHeight="1" x14ac:dyDescent="0.2">
      <c r="A11" s="1" t="s">
        <v>168</v>
      </c>
      <c r="B11" t="s">
        <v>455</v>
      </c>
      <c r="D11" t="s">
        <v>467</v>
      </c>
      <c r="E11" s="86"/>
      <c r="F11" t="s">
        <v>479</v>
      </c>
      <c r="G11" s="1"/>
    </row>
    <row r="12" spans="1:7" ht="17" customHeight="1" x14ac:dyDescent="0.2">
      <c r="A12" s="86"/>
      <c r="B12" t="s">
        <v>456</v>
      </c>
      <c r="D12" t="s">
        <v>468</v>
      </c>
      <c r="E12" s="86"/>
      <c r="F12" t="s">
        <v>480</v>
      </c>
      <c r="G12" s="1"/>
    </row>
    <row r="13" spans="1:7" ht="17" customHeight="1" x14ac:dyDescent="0.2">
      <c r="A13" s="86"/>
      <c r="B13" t="s">
        <v>457</v>
      </c>
      <c r="D13" t="s">
        <v>469</v>
      </c>
      <c r="E13" s="86"/>
      <c r="F13" t="s">
        <v>481</v>
      </c>
      <c r="G13" s="1"/>
    </row>
    <row r="14" spans="1:7" ht="17" customHeight="1" x14ac:dyDescent="0.2">
      <c r="A14" s="86"/>
      <c r="B14" t="s">
        <v>458</v>
      </c>
      <c r="D14" t="s">
        <v>470</v>
      </c>
      <c r="E14" s="86"/>
      <c r="F14" t="s">
        <v>482</v>
      </c>
      <c r="G14" s="1"/>
    </row>
    <row r="15" spans="1:7" ht="17" customHeight="1" x14ac:dyDescent="0.2">
      <c r="A15" s="86"/>
      <c r="B15" t="s">
        <v>459</v>
      </c>
      <c r="D15" t="s">
        <v>471</v>
      </c>
      <c r="E15" s="86"/>
      <c r="F15" t="s">
        <v>483</v>
      </c>
      <c r="G15" s="1"/>
    </row>
    <row r="16" spans="1:7" ht="17" customHeight="1" x14ac:dyDescent="0.2">
      <c r="A16" s="86"/>
      <c r="B16" t="s">
        <v>460</v>
      </c>
      <c r="D16" t="s">
        <v>472</v>
      </c>
      <c r="E16" s="86"/>
      <c r="F16" t="s">
        <v>484</v>
      </c>
      <c r="G16" s="1"/>
    </row>
    <row r="17" spans="1:7" ht="17" customHeight="1" x14ac:dyDescent="0.2">
      <c r="A17" s="86"/>
      <c r="B17" t="s">
        <v>461</v>
      </c>
      <c r="D17" t="s">
        <v>473</v>
      </c>
      <c r="E17" s="86"/>
      <c r="F17" t="s">
        <v>485</v>
      </c>
      <c r="G17" s="1"/>
    </row>
    <row r="18" spans="1:7" ht="17" customHeight="1" x14ac:dyDescent="0.2">
      <c r="A18" s="86"/>
      <c r="B18" t="s">
        <v>462</v>
      </c>
      <c r="D18" t="s">
        <v>474</v>
      </c>
      <c r="E18" s="86"/>
      <c r="F18" t="s">
        <v>486</v>
      </c>
      <c r="G18" s="1"/>
    </row>
    <row r="19" spans="1:7" x14ac:dyDescent="0.2">
      <c r="A19" s="88"/>
      <c r="B19" t="s">
        <v>463</v>
      </c>
      <c r="D19" t="s">
        <v>475</v>
      </c>
      <c r="E19" s="88"/>
      <c r="F19" t="s">
        <v>487</v>
      </c>
      <c r="G19" s="1"/>
    </row>
    <row r="20" spans="1:7" ht="17" customHeight="1" x14ac:dyDescent="0.2">
      <c r="A20" s="86"/>
      <c r="B20" t="s">
        <v>464</v>
      </c>
      <c r="D20" t="s">
        <v>476</v>
      </c>
      <c r="E20" s="86"/>
      <c r="F20" t="s">
        <v>488</v>
      </c>
      <c r="G20" s="1"/>
    </row>
    <row r="21" spans="1:7" ht="17" customHeight="1" x14ac:dyDescent="0.2">
      <c r="A21" s="86"/>
      <c r="B21" t="s">
        <v>465</v>
      </c>
      <c r="D21" t="s">
        <v>477</v>
      </c>
      <c r="E21" s="86"/>
      <c r="F21" t="s">
        <v>489</v>
      </c>
      <c r="G21" s="1"/>
    </row>
    <row r="22" spans="1:7" x14ac:dyDescent="0.2">
      <c r="A22" s="88"/>
      <c r="B22" s="88"/>
      <c r="C22" s="88"/>
      <c r="D22" s="10"/>
      <c r="E22" s="88"/>
      <c r="F22" s="89"/>
      <c r="G22" s="1"/>
    </row>
    <row r="23" spans="1:7" x14ac:dyDescent="0.2">
      <c r="A23" s="8" t="s">
        <v>144</v>
      </c>
      <c r="B23" s="1" t="s">
        <v>316</v>
      </c>
    </row>
    <row r="24" spans="1:7" ht="16" customHeight="1" x14ac:dyDescent="0.2">
      <c r="A24" s="58" t="s">
        <v>396</v>
      </c>
      <c r="B24" s="58" t="s">
        <v>67</v>
      </c>
      <c r="C24" s="58"/>
      <c r="D24" s="58" t="s">
        <v>140</v>
      </c>
      <c r="E24" s="58"/>
      <c r="F24" s="58" t="s">
        <v>141</v>
      </c>
    </row>
    <row r="25" spans="1:7" ht="18" customHeight="1" x14ac:dyDescent="0.2">
      <c r="A25" s="86" t="s">
        <v>306</v>
      </c>
      <c r="B25" s="83" t="s">
        <v>395</v>
      </c>
      <c r="C25" s="58"/>
      <c r="D25" s="58" t="s">
        <v>392</v>
      </c>
      <c r="E25" s="58"/>
      <c r="F25" s="83" t="s">
        <v>393</v>
      </c>
      <c r="G25" s="28"/>
    </row>
    <row r="26" spans="1:7" ht="17" x14ac:dyDescent="0.2">
      <c r="A26" s="86" t="s">
        <v>307</v>
      </c>
      <c r="B26" s="93" t="s">
        <v>394</v>
      </c>
      <c r="C26" s="93"/>
      <c r="D26" s="58" t="s">
        <v>390</v>
      </c>
      <c r="E26" s="86"/>
      <c r="F26" s="4" t="s">
        <v>391</v>
      </c>
    </row>
    <row r="27" spans="1:7" x14ac:dyDescent="0.2">
      <c r="A27" s="1" t="s">
        <v>168</v>
      </c>
      <c r="B27" t="s">
        <v>442</v>
      </c>
      <c r="C27" s="86"/>
      <c r="D27" t="s">
        <v>430</v>
      </c>
      <c r="E27" s="86"/>
      <c r="F27" s="87" t="s">
        <v>417</v>
      </c>
      <c r="G27" s="1"/>
    </row>
    <row r="28" spans="1:7" x14ac:dyDescent="0.2">
      <c r="A28" s="86"/>
      <c r="B28" t="s">
        <v>443</v>
      </c>
      <c r="C28" s="86"/>
      <c r="D28" t="s">
        <v>431</v>
      </c>
      <c r="E28" s="86"/>
      <c r="F28" s="87" t="s">
        <v>418</v>
      </c>
      <c r="G28" s="1"/>
    </row>
    <row r="29" spans="1:7" x14ac:dyDescent="0.2">
      <c r="A29" s="86"/>
      <c r="B29" t="s">
        <v>444</v>
      </c>
      <c r="C29" s="86"/>
      <c r="D29" t="s">
        <v>432</v>
      </c>
      <c r="E29" s="86"/>
      <c r="F29" s="87" t="s">
        <v>419</v>
      </c>
      <c r="G29" s="1"/>
    </row>
    <row r="30" spans="1:7" x14ac:dyDescent="0.2">
      <c r="A30" s="86"/>
      <c r="B30" t="s">
        <v>445</v>
      </c>
      <c r="C30" s="86"/>
      <c r="D30" t="s">
        <v>433</v>
      </c>
      <c r="E30" s="86"/>
      <c r="F30" s="87" t="s">
        <v>420</v>
      </c>
      <c r="G30" s="1"/>
    </row>
    <row r="31" spans="1:7" x14ac:dyDescent="0.2">
      <c r="B31" t="s">
        <v>446</v>
      </c>
      <c r="D31" t="s">
        <v>434</v>
      </c>
      <c r="F31" t="s">
        <v>421</v>
      </c>
    </row>
    <row r="32" spans="1:7" x14ac:dyDescent="0.2">
      <c r="B32" t="s">
        <v>447</v>
      </c>
      <c r="D32" t="s">
        <v>435</v>
      </c>
      <c r="F32" t="s">
        <v>422</v>
      </c>
    </row>
    <row r="33" spans="1:12" x14ac:dyDescent="0.2">
      <c r="B33" t="s">
        <v>448</v>
      </c>
      <c r="D33" t="s">
        <v>436</v>
      </c>
      <c r="F33" t="s">
        <v>423</v>
      </c>
    </row>
    <row r="34" spans="1:12" x14ac:dyDescent="0.2">
      <c r="B34" t="s">
        <v>449</v>
      </c>
      <c r="D34" t="s">
        <v>437</v>
      </c>
      <c r="F34" t="s">
        <v>424</v>
      </c>
    </row>
    <row r="35" spans="1:12" x14ac:dyDescent="0.2">
      <c r="B35" t="s">
        <v>450</v>
      </c>
      <c r="D35" t="s">
        <v>438</v>
      </c>
      <c r="F35" t="s">
        <v>425</v>
      </c>
    </row>
    <row r="36" spans="1:12" x14ac:dyDescent="0.2">
      <c r="B36" t="s">
        <v>451</v>
      </c>
      <c r="D36" t="s">
        <v>439</v>
      </c>
      <c r="F36" t="s">
        <v>427</v>
      </c>
    </row>
    <row r="37" spans="1:12" x14ac:dyDescent="0.2">
      <c r="B37" t="s">
        <v>452</v>
      </c>
      <c r="D37" t="s">
        <v>440</v>
      </c>
      <c r="F37" t="s">
        <v>428</v>
      </c>
      <c r="G37" t="s">
        <v>426</v>
      </c>
    </row>
    <row r="38" spans="1:12" x14ac:dyDescent="0.2">
      <c r="B38" t="s">
        <v>453</v>
      </c>
      <c r="D38" t="s">
        <v>441</v>
      </c>
      <c r="F38" t="s">
        <v>429</v>
      </c>
      <c r="G38" t="s">
        <v>426</v>
      </c>
    </row>
    <row r="39" spans="1:12" x14ac:dyDescent="0.2">
      <c r="A39" t="s">
        <v>367</v>
      </c>
    </row>
    <row r="40" spans="1:12" x14ac:dyDescent="0.2">
      <c r="B40" t="s">
        <v>40</v>
      </c>
      <c r="D40" s="4" t="s">
        <v>321</v>
      </c>
      <c r="E40" s="4"/>
      <c r="F40" s="4" t="s">
        <v>314</v>
      </c>
      <c r="H40" t="s">
        <v>315</v>
      </c>
      <c r="L40" t="s">
        <v>340</v>
      </c>
    </row>
    <row r="41" spans="1:12" x14ac:dyDescent="0.2">
      <c r="A41" t="s">
        <v>70</v>
      </c>
      <c r="B41" s="62">
        <v>196</v>
      </c>
      <c r="D41">
        <v>166.88916666666699</v>
      </c>
      <c r="F41" s="61">
        <v>166.94673333333299</v>
      </c>
      <c r="H41" s="61">
        <v>167.317466666667</v>
      </c>
      <c r="L41" s="61">
        <v>167.30533333333301</v>
      </c>
    </row>
    <row r="42" spans="1:12" x14ac:dyDescent="0.2">
      <c r="A42" t="s">
        <v>71</v>
      </c>
      <c r="B42" s="62">
        <v>171</v>
      </c>
      <c r="D42">
        <v>164.43993333333299</v>
      </c>
      <c r="F42" s="61">
        <v>164.65583333333299</v>
      </c>
      <c r="H42" s="61">
        <v>167.61076666666699</v>
      </c>
      <c r="L42" s="61">
        <v>168.12743333333299</v>
      </c>
    </row>
    <row r="43" spans="1:12" x14ac:dyDescent="0.2">
      <c r="A43" t="s">
        <v>72</v>
      </c>
      <c r="B43" s="8">
        <v>191.8</v>
      </c>
      <c r="D43">
        <v>200.49936666666699</v>
      </c>
      <c r="F43" s="61">
        <v>169.2989</v>
      </c>
      <c r="H43" s="61">
        <v>280.60129999999998</v>
      </c>
      <c r="L43" s="61">
        <v>292.86759999999998</v>
      </c>
    </row>
    <row r="44" spans="1:12" x14ac:dyDescent="0.2">
      <c r="A44" t="s">
        <v>73</v>
      </c>
      <c r="B44" s="8">
        <v>523.20000000000005</v>
      </c>
      <c r="D44">
        <v>1193.6612</v>
      </c>
      <c r="F44" s="61">
        <v>1380.22066666667</v>
      </c>
      <c r="H44" s="61">
        <v>1348.1196</v>
      </c>
      <c r="L44" s="61">
        <v>1460.0979</v>
      </c>
    </row>
    <row r="45" spans="1:12" x14ac:dyDescent="0.2">
      <c r="A45" t="s">
        <v>74</v>
      </c>
      <c r="B45" s="8">
        <v>2022.3333299999999</v>
      </c>
      <c r="D45">
        <v>2823.5362666666701</v>
      </c>
      <c r="F45" s="61">
        <v>2829.8015</v>
      </c>
      <c r="H45" s="61">
        <v>2610.1900333333301</v>
      </c>
      <c r="L45" s="61">
        <v>2783.9108000000001</v>
      </c>
    </row>
    <row r="46" spans="1:12" x14ac:dyDescent="0.2">
      <c r="A46" t="s">
        <v>75</v>
      </c>
      <c r="B46" s="8">
        <v>2857.6666700000001</v>
      </c>
      <c r="D46">
        <v>2164.56003333333</v>
      </c>
      <c r="F46" s="61">
        <v>1999.1885</v>
      </c>
      <c r="H46" s="61">
        <v>2033.62</v>
      </c>
      <c r="L46" s="61">
        <v>2030.64443333333</v>
      </c>
    </row>
    <row r="47" spans="1:12" x14ac:dyDescent="0.2">
      <c r="A47" t="s">
        <v>76</v>
      </c>
      <c r="B47" s="8">
        <v>1677.9333300000001</v>
      </c>
      <c r="D47">
        <v>1173.96876666667</v>
      </c>
      <c r="F47" s="61">
        <v>1147.9830666666701</v>
      </c>
      <c r="H47" s="61">
        <v>1244.2438999999999</v>
      </c>
      <c r="L47" s="61">
        <v>1018.22666666667</v>
      </c>
    </row>
    <row r="48" spans="1:12" x14ac:dyDescent="0.2">
      <c r="A48" t="s">
        <v>77</v>
      </c>
      <c r="B48" s="8">
        <v>873.96666700000003</v>
      </c>
      <c r="D48">
        <v>907.86813333333305</v>
      </c>
      <c r="F48" s="61">
        <v>906.42433333333304</v>
      </c>
      <c r="H48" s="61">
        <v>929.99963333333301</v>
      </c>
      <c r="L48" s="61">
        <v>757.59460000000001</v>
      </c>
    </row>
    <row r="49" spans="1:13" x14ac:dyDescent="0.2">
      <c r="A49" t="s">
        <v>78</v>
      </c>
      <c r="B49" s="8">
        <v>772.83333300000004</v>
      </c>
      <c r="D49">
        <v>1023.17906666667</v>
      </c>
      <c r="F49" s="61">
        <v>1028.2437666666699</v>
      </c>
      <c r="H49" s="61">
        <v>1018.40303333333</v>
      </c>
      <c r="L49" s="61">
        <v>1063.1306666666701</v>
      </c>
    </row>
    <row r="50" spans="1:13" x14ac:dyDescent="0.2">
      <c r="A50" t="s">
        <v>79</v>
      </c>
      <c r="B50" s="8">
        <v>795.73333300000002</v>
      </c>
      <c r="D50">
        <v>726.87183333333303</v>
      </c>
      <c r="F50" s="61">
        <v>748.36196666666694</v>
      </c>
      <c r="H50" s="61">
        <v>728.25313333333304</v>
      </c>
      <c r="L50" s="61">
        <v>829.43016666666699</v>
      </c>
    </row>
    <row r="51" spans="1:13" x14ac:dyDescent="0.2">
      <c r="A51" t="s">
        <v>80</v>
      </c>
      <c r="B51" s="8">
        <v>483</v>
      </c>
      <c r="D51">
        <v>189.54300000000001</v>
      </c>
      <c r="F51" s="61">
        <v>192.29069999999999</v>
      </c>
      <c r="H51" s="61">
        <v>205.4109</v>
      </c>
      <c r="L51" s="61">
        <v>220.945766666667</v>
      </c>
    </row>
    <row r="52" spans="1:13" x14ac:dyDescent="0.2">
      <c r="A52" t="s">
        <v>81</v>
      </c>
      <c r="B52" s="8">
        <v>250</v>
      </c>
      <c r="D52">
        <v>164.6301</v>
      </c>
      <c r="F52" s="61">
        <v>164.62780000000001</v>
      </c>
      <c r="H52" s="61">
        <v>165.03423333333299</v>
      </c>
      <c r="L52" s="61">
        <v>164.934</v>
      </c>
    </row>
    <row r="54" spans="1:13" x14ac:dyDescent="0.2">
      <c r="A54" t="s">
        <v>43</v>
      </c>
      <c r="D54" t="s">
        <v>43</v>
      </c>
      <c r="H54" t="s">
        <v>43</v>
      </c>
      <c r="K54" t="s">
        <v>43</v>
      </c>
    </row>
    <row r="55" spans="1:13" ht="17" thickBot="1" x14ac:dyDescent="0.25"/>
    <row r="56" spans="1:13" x14ac:dyDescent="0.2">
      <c r="B56" s="3"/>
      <c r="C56" s="3" t="s">
        <v>320</v>
      </c>
      <c r="D56" s="3" t="s">
        <v>40</v>
      </c>
      <c r="E56" s="3"/>
      <c r="F56" s="3" t="s">
        <v>322</v>
      </c>
      <c r="G56" s="3" t="s">
        <v>40</v>
      </c>
      <c r="H56" s="3"/>
      <c r="I56" s="3" t="s">
        <v>315</v>
      </c>
      <c r="J56" s="3" t="s">
        <v>40</v>
      </c>
      <c r="K56" s="3"/>
      <c r="L56" s="3" t="s">
        <v>325</v>
      </c>
      <c r="M56" s="3" t="s">
        <v>40</v>
      </c>
    </row>
    <row r="57" spans="1:13" x14ac:dyDescent="0.2">
      <c r="B57" t="s">
        <v>44</v>
      </c>
      <c r="C57">
        <v>908.30390555555607</v>
      </c>
      <c r="D57">
        <v>901.28888858333346</v>
      </c>
      <c r="E57" t="s">
        <v>44</v>
      </c>
      <c r="F57">
        <v>908.17031388888972</v>
      </c>
      <c r="G57">
        <v>901.28888858333346</v>
      </c>
      <c r="H57" t="s">
        <v>44</v>
      </c>
      <c r="I57">
        <v>908.23366666666618</v>
      </c>
      <c r="J57">
        <v>901.28888858333346</v>
      </c>
      <c r="K57" t="s">
        <v>44</v>
      </c>
      <c r="L57">
        <v>913.10128055555595</v>
      </c>
      <c r="M57">
        <v>901.28888858333346</v>
      </c>
    </row>
    <row r="58" spans="1:13" x14ac:dyDescent="0.2">
      <c r="B58" t="s">
        <v>42</v>
      </c>
      <c r="C58">
        <v>738009.07334772986</v>
      </c>
      <c r="D58">
        <v>726540.30354977888</v>
      </c>
      <c r="E58" t="s">
        <v>42</v>
      </c>
      <c r="F58">
        <v>719707.6742850825</v>
      </c>
      <c r="G58">
        <v>726540.30354977888</v>
      </c>
      <c r="H58" t="s">
        <v>42</v>
      </c>
      <c r="I58">
        <v>641114.83143108489</v>
      </c>
      <c r="J58">
        <v>726540.30354977888</v>
      </c>
      <c r="K58" t="s">
        <v>42</v>
      </c>
      <c r="L58">
        <v>695227.32600737654</v>
      </c>
      <c r="M58">
        <v>726540.30354977888</v>
      </c>
    </row>
    <row r="59" spans="1:13" x14ac:dyDescent="0.2">
      <c r="B59" t="s">
        <v>45</v>
      </c>
      <c r="C59">
        <v>12</v>
      </c>
      <c r="D59">
        <v>12</v>
      </c>
      <c r="E59" t="s">
        <v>45</v>
      </c>
      <c r="F59">
        <v>12</v>
      </c>
      <c r="G59">
        <v>12</v>
      </c>
      <c r="H59" t="s">
        <v>45</v>
      </c>
      <c r="I59">
        <v>12</v>
      </c>
      <c r="J59">
        <v>12</v>
      </c>
      <c r="K59" t="s">
        <v>45</v>
      </c>
      <c r="L59">
        <v>12</v>
      </c>
      <c r="M59">
        <v>12</v>
      </c>
    </row>
    <row r="60" spans="1:13" x14ac:dyDescent="0.2">
      <c r="B60" t="s">
        <v>46</v>
      </c>
      <c r="C60">
        <v>0</v>
      </c>
      <c r="E60" t="s">
        <v>46</v>
      </c>
      <c r="F60">
        <v>0</v>
      </c>
      <c r="H60" t="s">
        <v>46</v>
      </c>
      <c r="I60">
        <v>0</v>
      </c>
      <c r="K60" t="s">
        <v>46</v>
      </c>
      <c r="L60">
        <v>0</v>
      </c>
    </row>
    <row r="61" spans="1:13" x14ac:dyDescent="0.2">
      <c r="B61" t="s">
        <v>47</v>
      </c>
      <c r="C61">
        <v>22</v>
      </c>
      <c r="E61" t="s">
        <v>47</v>
      </c>
      <c r="F61">
        <v>22</v>
      </c>
      <c r="H61" t="s">
        <v>47</v>
      </c>
      <c r="I61">
        <v>22</v>
      </c>
      <c r="K61" t="s">
        <v>47</v>
      </c>
      <c r="L61">
        <v>22</v>
      </c>
    </row>
    <row r="62" spans="1:13" x14ac:dyDescent="0.2">
      <c r="B62" t="s">
        <v>48</v>
      </c>
      <c r="C62">
        <v>2.0080167904543124E-2</v>
      </c>
      <c r="E62" t="s">
        <v>48</v>
      </c>
      <c r="F62">
        <v>1.9822007715674581E-2</v>
      </c>
      <c r="H62" t="s">
        <v>48</v>
      </c>
      <c r="I62">
        <v>2.0571250630817613E-2</v>
      </c>
      <c r="K62" t="s">
        <v>48</v>
      </c>
      <c r="L62">
        <v>3.4317383005183513E-2</v>
      </c>
    </row>
    <row r="63" spans="1:13" x14ac:dyDescent="0.2">
      <c r="B63" t="s">
        <v>49</v>
      </c>
      <c r="C63">
        <v>0.49208021439026867</v>
      </c>
      <c r="E63" t="s">
        <v>49</v>
      </c>
      <c r="F63">
        <v>0.49218202088924967</v>
      </c>
      <c r="H63" t="s">
        <v>49</v>
      </c>
      <c r="I63">
        <v>0.49188655548958227</v>
      </c>
      <c r="K63" t="s">
        <v>49</v>
      </c>
      <c r="L63">
        <v>0.48646676420466062</v>
      </c>
    </row>
    <row r="64" spans="1:13" x14ac:dyDescent="0.2">
      <c r="B64" t="s">
        <v>50</v>
      </c>
      <c r="C64">
        <v>1.7171443743802424</v>
      </c>
      <c r="E64" t="s">
        <v>50</v>
      </c>
      <c r="F64">
        <v>1.7171443743802424</v>
      </c>
      <c r="H64" t="s">
        <v>50</v>
      </c>
      <c r="I64">
        <v>1.7171443743802424</v>
      </c>
      <c r="K64" t="s">
        <v>50</v>
      </c>
      <c r="L64">
        <v>1.7171443743802424</v>
      </c>
    </row>
    <row r="65" spans="1:13" x14ac:dyDescent="0.2">
      <c r="B65" s="4" t="s">
        <v>51</v>
      </c>
      <c r="C65" s="4">
        <v>0.98416042878053733</v>
      </c>
      <c r="D65" s="4"/>
      <c r="E65" s="4" t="s">
        <v>51</v>
      </c>
      <c r="F65" s="4">
        <v>0.98436404177849934</v>
      </c>
      <c r="G65" s="4"/>
      <c r="H65" s="4" t="s">
        <v>51</v>
      </c>
      <c r="I65" s="4">
        <v>0.98377311097916453</v>
      </c>
      <c r="J65" s="4"/>
      <c r="K65" s="4" t="s">
        <v>51</v>
      </c>
      <c r="L65" s="4">
        <v>0.97293352840932124</v>
      </c>
    </row>
    <row r="66" spans="1:13" ht="17" thickBot="1" x14ac:dyDescent="0.25">
      <c r="B66" s="2" t="s">
        <v>52</v>
      </c>
      <c r="C66" s="2">
        <v>2.0738730679040258</v>
      </c>
      <c r="D66" s="2"/>
      <c r="E66" s="2" t="s">
        <v>52</v>
      </c>
      <c r="F66" s="2">
        <v>2.0738730679040258</v>
      </c>
      <c r="G66" s="2"/>
      <c r="H66" s="2" t="s">
        <v>52</v>
      </c>
      <c r="I66" s="2">
        <v>2.0738730679040258</v>
      </c>
      <c r="J66" s="2"/>
      <c r="K66" s="2" t="s">
        <v>52</v>
      </c>
      <c r="L66" s="2">
        <v>2.0738730679040258</v>
      </c>
      <c r="M66" s="2"/>
    </row>
    <row r="68" spans="1:13" x14ac:dyDescent="0.2">
      <c r="A68" t="s">
        <v>138</v>
      </c>
    </row>
    <row r="69" spans="1:13" x14ac:dyDescent="0.2">
      <c r="A69" s="32" t="s">
        <v>150</v>
      </c>
    </row>
    <row r="70" spans="1:13" x14ac:dyDescent="0.2">
      <c r="A70" s="33" t="s">
        <v>151</v>
      </c>
    </row>
    <row r="71" spans="1:13" x14ac:dyDescent="0.2">
      <c r="A71" s="29" t="s">
        <v>145</v>
      </c>
    </row>
  </sheetData>
  <mergeCells count="3">
    <mergeCell ref="B26:C26"/>
    <mergeCell ref="A9:A10"/>
    <mergeCell ref="B9:C9"/>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4B31F-4935-4742-8687-8A6F0FD020D8}">
  <dimension ref="A1:D27"/>
  <sheetViews>
    <sheetView zoomScale="140" workbookViewId="0">
      <selection activeCell="F17" sqref="F17"/>
    </sheetView>
  </sheetViews>
  <sheetFormatPr baseColWidth="10" defaultRowHeight="16" x14ac:dyDescent="0.2"/>
  <cols>
    <col min="1" max="1" width="20.83203125" customWidth="1"/>
  </cols>
  <sheetData>
    <row r="1" spans="1:4" x14ac:dyDescent="0.2">
      <c r="A1" s="10" t="s">
        <v>123</v>
      </c>
      <c r="B1" s="8" t="s">
        <v>368</v>
      </c>
    </row>
    <row r="2" spans="1:4" x14ac:dyDescent="0.2">
      <c r="A2" t="s">
        <v>118</v>
      </c>
      <c r="B2" s="9" t="s">
        <v>90</v>
      </c>
    </row>
    <row r="3" spans="1:4" x14ac:dyDescent="0.2">
      <c r="A3" t="s">
        <v>125</v>
      </c>
      <c r="B3" s="9" t="s">
        <v>124</v>
      </c>
    </row>
    <row r="4" spans="1:4" x14ac:dyDescent="0.2">
      <c r="A4" t="s">
        <v>160</v>
      </c>
    </row>
    <row r="5" spans="1:4" x14ac:dyDescent="0.2">
      <c r="A5" s="1" t="s">
        <v>167</v>
      </c>
      <c r="B5" s="4" t="s">
        <v>67</v>
      </c>
      <c r="C5" s="4" t="s">
        <v>68</v>
      </c>
      <c r="D5" s="4" t="s">
        <v>69</v>
      </c>
    </row>
    <row r="6" spans="1:4" x14ac:dyDescent="0.2">
      <c r="B6" s="4">
        <v>5.2</v>
      </c>
      <c r="C6" s="4">
        <v>5.2</v>
      </c>
      <c r="D6" s="4">
        <v>5.2</v>
      </c>
    </row>
    <row r="25" spans="1:1" x14ac:dyDescent="0.2">
      <c r="A25" s="25" t="s">
        <v>126</v>
      </c>
    </row>
    <row r="27" spans="1:1" x14ac:dyDescent="0.2">
      <c r="A27" s="29" t="s">
        <v>145</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CCB14E-EFE7-5F49-80C0-1CD21ED7845B}">
  <dimension ref="A2:F75"/>
  <sheetViews>
    <sheetView topLeftCell="A6" workbookViewId="0">
      <selection activeCell="F14" sqref="F14"/>
    </sheetView>
  </sheetViews>
  <sheetFormatPr baseColWidth="10" defaultRowHeight="16" x14ac:dyDescent="0.2"/>
  <cols>
    <col min="1" max="1" width="24.83203125" customWidth="1"/>
    <col min="2" max="2" width="15.1640625" customWidth="1"/>
    <col min="3" max="3" width="18.83203125" customWidth="1"/>
    <col min="4" max="4" width="16.1640625" customWidth="1"/>
  </cols>
  <sheetData>
    <row r="2" spans="1:4" x14ac:dyDescent="0.2">
      <c r="A2" t="s">
        <v>118</v>
      </c>
      <c r="B2" t="s">
        <v>344</v>
      </c>
    </row>
    <row r="3" spans="1:4" x14ac:dyDescent="0.2">
      <c r="A3" t="s">
        <v>153</v>
      </c>
      <c r="B3" s="11" t="s">
        <v>152</v>
      </c>
    </row>
    <row r="4" spans="1:4" x14ac:dyDescent="0.2">
      <c r="A4" t="s">
        <v>154</v>
      </c>
      <c r="B4" s="11" t="s">
        <v>155</v>
      </c>
    </row>
    <row r="5" spans="1:4" x14ac:dyDescent="0.2">
      <c r="A5" t="s">
        <v>370</v>
      </c>
      <c r="B5" s="9" t="s">
        <v>369</v>
      </c>
    </row>
    <row r="7" spans="1:4" x14ac:dyDescent="0.2">
      <c r="A7" t="s">
        <v>156</v>
      </c>
      <c r="B7" s="9" t="s">
        <v>165</v>
      </c>
    </row>
    <row r="8" spans="1:4" x14ac:dyDescent="0.2">
      <c r="A8" t="s">
        <v>161</v>
      </c>
    </row>
    <row r="9" spans="1:4" ht="17" thickBot="1" x14ac:dyDescent="0.25">
      <c r="A9" s="1" t="s">
        <v>166</v>
      </c>
      <c r="B9" s="35" t="s">
        <v>67</v>
      </c>
      <c r="C9" s="4" t="s">
        <v>140</v>
      </c>
      <c r="D9" s="4" t="s">
        <v>141</v>
      </c>
    </row>
    <row r="10" spans="1:4" ht="18" thickBot="1" x14ac:dyDescent="0.25">
      <c r="A10" t="s">
        <v>524</v>
      </c>
      <c r="B10" s="36" t="s">
        <v>164</v>
      </c>
      <c r="C10" s="37" t="s">
        <v>163</v>
      </c>
      <c r="D10" s="36" t="s">
        <v>162</v>
      </c>
    </row>
    <row r="12" spans="1:4" x14ac:dyDescent="0.2">
      <c r="A12" t="s">
        <v>413</v>
      </c>
      <c r="B12" s="9" t="s">
        <v>157</v>
      </c>
    </row>
    <row r="13" spans="1:4" x14ac:dyDescent="0.2">
      <c r="A13" t="s">
        <v>410</v>
      </c>
    </row>
    <row r="14" spans="1:4" ht="17" thickBot="1" x14ac:dyDescent="0.25">
      <c r="A14" s="1" t="s">
        <v>166</v>
      </c>
      <c r="B14" s="35" t="s">
        <v>67</v>
      </c>
      <c r="C14" s="4" t="s">
        <v>140</v>
      </c>
      <c r="D14" s="4" t="s">
        <v>141</v>
      </c>
    </row>
    <row r="15" spans="1:4" ht="18" thickBot="1" x14ac:dyDescent="0.25">
      <c r="A15" s="4" t="s">
        <v>518</v>
      </c>
      <c r="B15" s="36" t="s">
        <v>414</v>
      </c>
      <c r="C15" s="37" t="s">
        <v>415</v>
      </c>
      <c r="D15" s="36" t="s">
        <v>416</v>
      </c>
    </row>
    <row r="16" spans="1:4" x14ac:dyDescent="0.2">
      <c r="A16" s="4" t="s">
        <v>519</v>
      </c>
      <c r="B16" s="92" t="s">
        <v>527</v>
      </c>
      <c r="C16" s="92" t="s">
        <v>532</v>
      </c>
      <c r="D16" s="92" t="s">
        <v>531</v>
      </c>
    </row>
    <row r="17" spans="1:4" x14ac:dyDescent="0.2">
      <c r="A17" s="4" t="s">
        <v>520</v>
      </c>
      <c r="B17" s="92" t="s">
        <v>528</v>
      </c>
      <c r="C17" s="92" t="s">
        <v>530</v>
      </c>
      <c r="D17" s="92" t="s">
        <v>529</v>
      </c>
    </row>
    <row r="18" spans="1:4" x14ac:dyDescent="0.2">
      <c r="A18" s="4" t="s">
        <v>521</v>
      </c>
      <c r="B18" s="92" t="s">
        <v>535</v>
      </c>
      <c r="C18" s="92" t="s">
        <v>534</v>
      </c>
      <c r="D18" s="92" t="s">
        <v>533</v>
      </c>
    </row>
    <row r="19" spans="1:4" x14ac:dyDescent="0.2">
      <c r="A19" s="4" t="s">
        <v>522</v>
      </c>
      <c r="B19" s="92" t="s">
        <v>538</v>
      </c>
      <c r="C19" s="92" t="s">
        <v>537</v>
      </c>
      <c r="D19" s="92" t="s">
        <v>536</v>
      </c>
    </row>
    <row r="20" spans="1:4" x14ac:dyDescent="0.2">
      <c r="A20" s="4" t="s">
        <v>523</v>
      </c>
      <c r="B20" s="92" t="s">
        <v>541</v>
      </c>
      <c r="C20" s="92" t="s">
        <v>540</v>
      </c>
      <c r="D20" s="92" t="s">
        <v>539</v>
      </c>
    </row>
    <row r="22" spans="1:4" x14ac:dyDescent="0.2">
      <c r="A22" s="8" t="s">
        <v>525</v>
      </c>
      <c r="B22" t="s">
        <v>409</v>
      </c>
    </row>
    <row r="23" spans="1:4" x14ac:dyDescent="0.2">
      <c r="B23" t="s">
        <v>40</v>
      </c>
      <c r="C23" t="s">
        <v>128</v>
      </c>
      <c r="D23" t="s">
        <v>127</v>
      </c>
    </row>
    <row r="24" spans="1:4" x14ac:dyDescent="0.2">
      <c r="A24" t="s">
        <v>70</v>
      </c>
      <c r="B24" s="62">
        <v>196</v>
      </c>
      <c r="C24">
        <v>166.9092</v>
      </c>
      <c r="D24">
        <v>166.92116666666701</v>
      </c>
    </row>
    <row r="25" spans="1:4" x14ac:dyDescent="0.2">
      <c r="A25" t="s">
        <v>71</v>
      </c>
      <c r="B25" s="62">
        <v>171</v>
      </c>
      <c r="C25">
        <v>164.486066666667</v>
      </c>
      <c r="D25">
        <v>164.4889</v>
      </c>
    </row>
    <row r="26" spans="1:4" x14ac:dyDescent="0.2">
      <c r="A26" t="s">
        <v>72</v>
      </c>
      <c r="B26" s="8">
        <v>191.8</v>
      </c>
      <c r="C26">
        <v>202.85263333333299</v>
      </c>
      <c r="D26">
        <v>203.044033333333</v>
      </c>
    </row>
    <row r="27" spans="1:4" x14ac:dyDescent="0.2">
      <c r="A27" t="s">
        <v>73</v>
      </c>
      <c r="B27" s="8">
        <v>523.20000000000005</v>
      </c>
      <c r="C27">
        <v>1268.2176666666701</v>
      </c>
      <c r="D27">
        <v>1273.74256666667</v>
      </c>
    </row>
    <row r="28" spans="1:4" x14ac:dyDescent="0.2">
      <c r="A28" t="s">
        <v>74</v>
      </c>
      <c r="B28" s="8">
        <v>2022.3333299999999</v>
      </c>
      <c r="C28">
        <v>2966.2161000000001</v>
      </c>
      <c r="D28">
        <v>2989.1945666666702</v>
      </c>
    </row>
    <row r="29" spans="1:4" x14ac:dyDescent="0.2">
      <c r="A29" t="s">
        <v>75</v>
      </c>
      <c r="B29" s="8">
        <v>2857.6666700000001</v>
      </c>
      <c r="C29">
        <v>2216.2946000000002</v>
      </c>
      <c r="D29">
        <v>2268.7168999999999</v>
      </c>
    </row>
    <row r="30" spans="1:4" x14ac:dyDescent="0.2">
      <c r="A30" t="s">
        <v>76</v>
      </c>
      <c r="B30" s="8">
        <v>1677.9333300000001</v>
      </c>
      <c r="C30">
        <v>1183.1130333333299</v>
      </c>
      <c r="D30">
        <v>1260.66096666667</v>
      </c>
    </row>
    <row r="31" spans="1:4" x14ac:dyDescent="0.2">
      <c r="A31" t="s">
        <v>77</v>
      </c>
      <c r="B31" s="8">
        <v>873.96666700000003</v>
      </c>
      <c r="C31">
        <v>916.67226666666704</v>
      </c>
      <c r="D31">
        <v>990.40570000000002</v>
      </c>
    </row>
    <row r="32" spans="1:4" x14ac:dyDescent="0.2">
      <c r="A32" t="s">
        <v>78</v>
      </c>
      <c r="B32" s="8">
        <v>772.83333300000004</v>
      </c>
      <c r="C32">
        <v>1031.47673333333</v>
      </c>
      <c r="D32">
        <v>1060.51653333333</v>
      </c>
    </row>
    <row r="33" spans="1:6" x14ac:dyDescent="0.2">
      <c r="A33" t="s">
        <v>79</v>
      </c>
      <c r="B33" s="8">
        <v>795.73333300000002</v>
      </c>
      <c r="C33">
        <v>738.59059999999999</v>
      </c>
      <c r="D33">
        <v>743.92280000000005</v>
      </c>
    </row>
    <row r="34" spans="1:6" x14ac:dyDescent="0.2">
      <c r="A34" t="s">
        <v>80</v>
      </c>
      <c r="B34" s="8">
        <v>483</v>
      </c>
      <c r="C34">
        <v>190.53436666666701</v>
      </c>
      <c r="D34">
        <v>190.665433333333</v>
      </c>
    </row>
    <row r="35" spans="1:6" x14ac:dyDescent="0.2">
      <c r="A35" t="s">
        <v>81</v>
      </c>
      <c r="B35" s="8">
        <v>250</v>
      </c>
      <c r="C35">
        <v>164.639733333333</v>
      </c>
      <c r="D35">
        <v>164.6403</v>
      </c>
    </row>
    <row r="36" spans="1:6" x14ac:dyDescent="0.2">
      <c r="B36" t="s">
        <v>43</v>
      </c>
      <c r="D36" t="s">
        <v>43</v>
      </c>
    </row>
    <row r="37" spans="1:6" ht="17" thickBot="1" x14ac:dyDescent="0.25"/>
    <row r="38" spans="1:6" x14ac:dyDescent="0.2">
      <c r="B38" s="3"/>
      <c r="C38" s="5" t="s">
        <v>128</v>
      </c>
      <c r="D38" s="3" t="s">
        <v>127</v>
      </c>
      <c r="F38" s="3"/>
    </row>
    <row r="39" spans="1:6" x14ac:dyDescent="0.2">
      <c r="B39" t="s">
        <v>44</v>
      </c>
      <c r="C39">
        <v>934.16691666666622</v>
      </c>
      <c r="D39">
        <v>956.40998888888942</v>
      </c>
    </row>
    <row r="40" spans="1:6" x14ac:dyDescent="0.2">
      <c r="B40" t="s">
        <v>42</v>
      </c>
      <c r="C40">
        <v>805067.25111187482</v>
      </c>
      <c r="D40">
        <v>830548.33785892173</v>
      </c>
    </row>
    <row r="41" spans="1:6" x14ac:dyDescent="0.2">
      <c r="B41" t="s">
        <v>45</v>
      </c>
      <c r="C41">
        <v>12</v>
      </c>
      <c r="D41">
        <v>12</v>
      </c>
    </row>
    <row r="42" spans="1:6" x14ac:dyDescent="0.2">
      <c r="B42" t="s">
        <v>46</v>
      </c>
      <c r="C42">
        <v>0</v>
      </c>
      <c r="D42">
        <v>0</v>
      </c>
    </row>
    <row r="43" spans="1:6" x14ac:dyDescent="0.2">
      <c r="B43" t="s">
        <v>47</v>
      </c>
      <c r="C43">
        <v>22</v>
      </c>
      <c r="D43">
        <v>22</v>
      </c>
    </row>
    <row r="44" spans="1:6" x14ac:dyDescent="0.2">
      <c r="B44" t="s">
        <v>48</v>
      </c>
      <c r="C44">
        <v>9.2151666588787318E-2</v>
      </c>
      <c r="D44">
        <v>0.15314203964425147</v>
      </c>
    </row>
    <row r="45" spans="1:6" x14ac:dyDescent="0.2">
      <c r="B45" t="s">
        <v>49</v>
      </c>
      <c r="C45">
        <v>0.46370576564121413</v>
      </c>
      <c r="D45">
        <v>0.43984111503275691</v>
      </c>
    </row>
    <row r="46" spans="1:6" x14ac:dyDescent="0.2">
      <c r="B46" t="s">
        <v>50</v>
      </c>
      <c r="C46">
        <v>1.7171443743802424</v>
      </c>
      <c r="D46">
        <v>1.7171443743802424</v>
      </c>
    </row>
    <row r="47" spans="1:6" x14ac:dyDescent="0.2">
      <c r="B47" t="s">
        <v>51</v>
      </c>
      <c r="C47" s="4">
        <v>0.92741153128242826</v>
      </c>
      <c r="D47">
        <v>0.87968223006551383</v>
      </c>
    </row>
    <row r="48" spans="1:6" ht="17" thickBot="1" x14ac:dyDescent="0.25">
      <c r="B48" s="2" t="s">
        <v>52</v>
      </c>
      <c r="C48" s="2">
        <v>2.0738730679040258</v>
      </c>
      <c r="D48" s="2">
        <v>2.0738730679040258</v>
      </c>
      <c r="F48" s="2"/>
    </row>
    <row r="71" spans="1:1" x14ac:dyDescent="0.2">
      <c r="A71" s="26" t="s">
        <v>132</v>
      </c>
    </row>
    <row r="73" spans="1:1" x14ac:dyDescent="0.2">
      <c r="A73" t="s">
        <v>138</v>
      </c>
    </row>
    <row r="74" spans="1:1" x14ac:dyDescent="0.2">
      <c r="A74" s="34" t="s">
        <v>159</v>
      </c>
    </row>
    <row r="75" spans="1:1" x14ac:dyDescent="0.2">
      <c r="A75" t="s">
        <v>158</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5656A9-B56F-B445-95A3-6BB489A56511}">
  <dimension ref="A1:AD51"/>
  <sheetViews>
    <sheetView topLeftCell="A9" zoomScale="150" workbookViewId="0">
      <selection activeCell="A49" sqref="A49"/>
    </sheetView>
  </sheetViews>
  <sheetFormatPr baseColWidth="10" defaultRowHeight="16" x14ac:dyDescent="0.2"/>
  <cols>
    <col min="1" max="1" width="39.6640625" customWidth="1"/>
    <col min="2" max="2" width="15.33203125" customWidth="1"/>
  </cols>
  <sheetData>
    <row r="1" spans="1:29" x14ac:dyDescent="0.2">
      <c r="A1" t="s">
        <v>92</v>
      </c>
      <c r="B1" s="9" t="s">
        <v>175</v>
      </c>
    </row>
    <row r="2" spans="1:29" x14ac:dyDescent="0.2">
      <c r="A2" t="s">
        <v>176</v>
      </c>
      <c r="B2" s="9" t="s">
        <v>301</v>
      </c>
    </row>
    <row r="3" spans="1:29" x14ac:dyDescent="0.2">
      <c r="A3" t="s">
        <v>177</v>
      </c>
      <c r="B3" t="s">
        <v>182</v>
      </c>
    </row>
    <row r="4" spans="1:29" x14ac:dyDescent="0.2">
      <c r="A4" t="s">
        <v>371</v>
      </c>
      <c r="B4" t="s">
        <v>302</v>
      </c>
    </row>
    <row r="6" spans="1:29" x14ac:dyDescent="0.2">
      <c r="A6" t="s">
        <v>161</v>
      </c>
      <c r="B6" t="s">
        <v>299</v>
      </c>
      <c r="C6" t="s">
        <v>178</v>
      </c>
      <c r="D6" s="10" t="s">
        <v>180</v>
      </c>
      <c r="E6" t="s">
        <v>185</v>
      </c>
      <c r="F6" t="s">
        <v>184</v>
      </c>
      <c r="G6" t="s">
        <v>186</v>
      </c>
    </row>
    <row r="7" spans="1:29" x14ac:dyDescent="0.2">
      <c r="A7" t="s">
        <v>300</v>
      </c>
      <c r="B7">
        <v>124.2</v>
      </c>
      <c r="C7">
        <f>(365-B7)/365</f>
        <v>0.65972602739726027</v>
      </c>
      <c r="D7" s="10">
        <v>0.27</v>
      </c>
    </row>
    <row r="8" spans="1:29" x14ac:dyDescent="0.2">
      <c r="A8" t="s">
        <v>179</v>
      </c>
      <c r="B8" s="63">
        <v>164.6</v>
      </c>
      <c r="C8">
        <f>(365-B8)/365</f>
        <v>0.54904109589041095</v>
      </c>
      <c r="D8" s="58">
        <f>(D7*C8)/C7</f>
        <v>0.22470099667774085</v>
      </c>
      <c r="E8" s="38">
        <v>42361</v>
      </c>
      <c r="F8">
        <f>E8/E10</f>
        <v>0.7784945050906017</v>
      </c>
      <c r="G8">
        <f>D8*F8</f>
        <v>0.17492849120200279</v>
      </c>
    </row>
    <row r="9" spans="1:29" x14ac:dyDescent="0.2">
      <c r="A9" t="s">
        <v>181</v>
      </c>
      <c r="B9" s="63">
        <v>243.5</v>
      </c>
      <c r="C9">
        <f>(365-B9)/365</f>
        <v>0.33287671232876714</v>
      </c>
      <c r="D9" s="58">
        <f>(D7*C9)/C7</f>
        <v>0.13623338870431895</v>
      </c>
      <c r="E9" s="38">
        <v>12053</v>
      </c>
      <c r="F9">
        <f>E9/E10</f>
        <v>0.2215054949093983</v>
      </c>
      <c r="G9">
        <f>D9*F9</f>
        <v>3.0176444188134602E-2</v>
      </c>
    </row>
    <row r="10" spans="1:29" x14ac:dyDescent="0.2">
      <c r="A10" t="s">
        <v>67</v>
      </c>
      <c r="D10" s="58">
        <f>G8+G9</f>
        <v>0.20510493539013741</v>
      </c>
      <c r="E10">
        <f>E9+E8</f>
        <v>54414</v>
      </c>
    </row>
    <row r="11" spans="1:29" x14ac:dyDescent="0.2">
      <c r="D11" s="58"/>
    </row>
    <row r="12" spans="1:29" x14ac:dyDescent="0.2">
      <c r="B12" s="8" t="s">
        <v>372</v>
      </c>
    </row>
    <row r="13" spans="1:29" x14ac:dyDescent="0.2">
      <c r="B13" t="s">
        <v>40</v>
      </c>
      <c r="C13" t="s">
        <v>40</v>
      </c>
      <c r="E13" t="s">
        <v>36</v>
      </c>
      <c r="G13" t="s">
        <v>37</v>
      </c>
      <c r="I13" t="s">
        <v>38</v>
      </c>
      <c r="K13" t="s">
        <v>39</v>
      </c>
      <c r="M13" t="s">
        <v>31</v>
      </c>
      <c r="O13" t="s">
        <v>32</v>
      </c>
      <c r="Q13" t="s">
        <v>33</v>
      </c>
      <c r="S13" t="s">
        <v>34</v>
      </c>
      <c r="U13" t="s">
        <v>35</v>
      </c>
      <c r="W13" t="s">
        <v>188</v>
      </c>
      <c r="Y13" t="s">
        <v>187</v>
      </c>
      <c r="AA13" t="s">
        <v>189</v>
      </c>
      <c r="AC13" t="s">
        <v>190</v>
      </c>
    </row>
    <row r="14" spans="1:29" x14ac:dyDescent="0.2">
      <c r="A14" t="s">
        <v>70</v>
      </c>
      <c r="B14" s="62">
        <v>196</v>
      </c>
      <c r="C14" s="62">
        <v>196</v>
      </c>
      <c r="E14">
        <v>166.97196666666699</v>
      </c>
      <c r="G14">
        <v>166.96453333333301</v>
      </c>
      <c r="I14">
        <v>166.95703333333299</v>
      </c>
      <c r="K14">
        <v>166.94933333333299</v>
      </c>
      <c r="M14">
        <v>166.941566666667</v>
      </c>
      <c r="O14">
        <v>166.93369999999999</v>
      </c>
      <c r="Q14">
        <v>166.925633333333</v>
      </c>
      <c r="S14">
        <v>166.91749999999999</v>
      </c>
      <c r="U14">
        <v>166.9092</v>
      </c>
      <c r="W14">
        <v>166.90076666666701</v>
      </c>
      <c r="Y14">
        <v>166.8922</v>
      </c>
      <c r="AA14">
        <v>166.88343333333299</v>
      </c>
      <c r="AC14">
        <v>166.87453333333301</v>
      </c>
    </row>
    <row r="15" spans="1:29" x14ac:dyDescent="0.2">
      <c r="A15" t="s">
        <v>71</v>
      </c>
      <c r="B15" s="62">
        <v>171</v>
      </c>
      <c r="C15" s="62">
        <v>171</v>
      </c>
      <c r="E15">
        <v>164.59803333333301</v>
      </c>
      <c r="G15">
        <v>164.58396666666701</v>
      </c>
      <c r="I15">
        <v>164.569866666667</v>
      </c>
      <c r="K15">
        <v>164.55586666666699</v>
      </c>
      <c r="M15">
        <v>164.54183333333299</v>
      </c>
      <c r="O15">
        <v>164.52786666666699</v>
      </c>
      <c r="Q15">
        <v>164.51386666666701</v>
      </c>
      <c r="S15">
        <v>164.50003333333299</v>
      </c>
      <c r="U15">
        <v>164.486066666667</v>
      </c>
      <c r="W15">
        <v>164.472266666667</v>
      </c>
      <c r="Y15">
        <v>164.458333333333</v>
      </c>
      <c r="AA15">
        <v>164.44456666666699</v>
      </c>
      <c r="AC15">
        <v>164.4308</v>
      </c>
    </row>
    <row r="16" spans="1:29" x14ac:dyDescent="0.2">
      <c r="A16" t="s">
        <v>72</v>
      </c>
      <c r="B16" s="8">
        <v>191.8</v>
      </c>
      <c r="C16" s="8">
        <v>191.8</v>
      </c>
      <c r="E16">
        <v>208.19200000000001</v>
      </c>
      <c r="G16">
        <v>207.523233333333</v>
      </c>
      <c r="I16">
        <v>206.85470000000001</v>
      </c>
      <c r="K16">
        <v>206.18666666666701</v>
      </c>
      <c r="M16">
        <v>205.51886666666701</v>
      </c>
      <c r="O16">
        <v>204.851566666667</v>
      </c>
      <c r="Q16">
        <v>204.18486666666701</v>
      </c>
      <c r="S16">
        <v>203.51843333333301</v>
      </c>
      <c r="U16">
        <v>202.85263333333299</v>
      </c>
      <c r="W16">
        <v>202.18709999999999</v>
      </c>
      <c r="Y16">
        <v>201.5223</v>
      </c>
      <c r="AA16">
        <v>200.8579</v>
      </c>
      <c r="AC16">
        <v>200.19409999999999</v>
      </c>
    </row>
    <row r="17" spans="1:29" x14ac:dyDescent="0.2">
      <c r="A17" t="s">
        <v>73</v>
      </c>
      <c r="B17" s="8">
        <v>523.20000000000005</v>
      </c>
      <c r="C17" s="8">
        <v>523.20000000000005</v>
      </c>
      <c r="E17">
        <v>1465.69763333333</v>
      </c>
      <c r="G17">
        <v>1440.8884333333301</v>
      </c>
      <c r="I17">
        <v>1416.11243333333</v>
      </c>
      <c r="K17">
        <v>1391.3705</v>
      </c>
      <c r="M17">
        <v>1366.664</v>
      </c>
      <c r="O17">
        <v>1341.99403333333</v>
      </c>
      <c r="Q17">
        <v>1317.3621000000001</v>
      </c>
      <c r="S17">
        <v>1292.7693666666701</v>
      </c>
      <c r="U17">
        <v>1268.2176666666701</v>
      </c>
      <c r="W17">
        <v>1243.7079000000001</v>
      </c>
      <c r="Y17">
        <v>1219.24226666667</v>
      </c>
      <c r="AA17">
        <v>1194.82203333333</v>
      </c>
      <c r="AC17">
        <v>1170.4493</v>
      </c>
    </row>
    <row r="18" spans="1:29" x14ac:dyDescent="0.2">
      <c r="A18" t="s">
        <v>74</v>
      </c>
      <c r="B18" s="8">
        <v>2022.3333299999999</v>
      </c>
      <c r="C18" s="8">
        <v>2022.3333299999999</v>
      </c>
      <c r="E18">
        <v>3457.5866333333302</v>
      </c>
      <c r="G18">
        <v>3395.8692333333302</v>
      </c>
      <c r="I18">
        <v>3334.2303333333298</v>
      </c>
      <c r="K18">
        <v>3272.67313333333</v>
      </c>
      <c r="M18">
        <v>3211.2003666666701</v>
      </c>
      <c r="O18">
        <v>3149.8150999999998</v>
      </c>
      <c r="Q18">
        <v>3088.5203000000001</v>
      </c>
      <c r="S18">
        <v>3027.3195333333301</v>
      </c>
      <c r="U18">
        <v>2966.2161000000001</v>
      </c>
      <c r="W18">
        <v>2905.2136999999998</v>
      </c>
      <c r="Y18">
        <v>2844.3159999999998</v>
      </c>
      <c r="AA18">
        <v>2783.5273999999999</v>
      </c>
      <c r="AC18">
        <v>2722.8517666666698</v>
      </c>
    </row>
    <row r="19" spans="1:29" x14ac:dyDescent="0.2">
      <c r="A19" t="s">
        <v>75</v>
      </c>
      <c r="B19" s="8">
        <v>2857.6666700000001</v>
      </c>
      <c r="C19" s="8">
        <v>2857.6666700000001</v>
      </c>
      <c r="E19">
        <v>2489.6034</v>
      </c>
      <c r="G19">
        <v>2455.38623333333</v>
      </c>
      <c r="I19">
        <v>2421.18343333333</v>
      </c>
      <c r="K19">
        <v>2386.9949666666698</v>
      </c>
      <c r="M19">
        <v>2352.82216666667</v>
      </c>
      <c r="O19">
        <v>2318.66503333333</v>
      </c>
      <c r="Q19">
        <v>2284.5243666666702</v>
      </c>
      <c r="S19">
        <v>2250.4005666666699</v>
      </c>
      <c r="U19">
        <v>2216.2946000000002</v>
      </c>
      <c r="W19">
        <v>2182.20663333333</v>
      </c>
      <c r="Y19">
        <v>2148.1376666666702</v>
      </c>
      <c r="AA19">
        <v>2114.0886666666702</v>
      </c>
      <c r="AC19">
        <v>2080.0596999999998</v>
      </c>
    </row>
    <row r="20" spans="1:29" x14ac:dyDescent="0.2">
      <c r="A20" t="s">
        <v>76</v>
      </c>
      <c r="B20" s="8">
        <v>1677.9333300000001</v>
      </c>
      <c r="C20" s="8">
        <v>1677.9333300000001</v>
      </c>
      <c r="E20">
        <v>1249.8909000000001</v>
      </c>
      <c r="G20">
        <v>1241.64703333333</v>
      </c>
      <c r="I20">
        <v>1233.3758666666699</v>
      </c>
      <c r="K20">
        <v>1225.0761</v>
      </c>
      <c r="M20">
        <v>1216.74686666667</v>
      </c>
      <c r="O20">
        <v>1208.3870999999999</v>
      </c>
      <c r="Q20">
        <v>1199.9955333333301</v>
      </c>
      <c r="S20">
        <v>1191.57126666667</v>
      </c>
      <c r="U20">
        <v>1183.1130333333299</v>
      </c>
      <c r="W20">
        <v>1174.6195333333301</v>
      </c>
      <c r="Y20">
        <v>1166.0895333333301</v>
      </c>
      <c r="AA20">
        <v>1157.52123333333</v>
      </c>
      <c r="AC20">
        <v>1148.9137333333299</v>
      </c>
    </row>
    <row r="21" spans="1:29" x14ac:dyDescent="0.2">
      <c r="A21" t="s">
        <v>77</v>
      </c>
      <c r="B21" s="8">
        <v>873.96666700000003</v>
      </c>
      <c r="C21" s="8">
        <v>873.96666700000003</v>
      </c>
      <c r="E21">
        <v>950.69636666666702</v>
      </c>
      <c r="G21">
        <v>946.54856666666706</v>
      </c>
      <c r="I21">
        <v>942.37296666666703</v>
      </c>
      <c r="K21">
        <v>938.16823333333298</v>
      </c>
      <c r="M21">
        <v>933.93333333333305</v>
      </c>
      <c r="O21">
        <v>929.66759999999999</v>
      </c>
      <c r="Q21">
        <v>925.36950000000002</v>
      </c>
      <c r="S21">
        <v>921.03809999999999</v>
      </c>
      <c r="U21">
        <v>916.67226666666704</v>
      </c>
      <c r="W21">
        <v>912.27033333333304</v>
      </c>
      <c r="Y21">
        <v>907.83136666666701</v>
      </c>
      <c r="AA21">
        <v>903.35360000000003</v>
      </c>
      <c r="AC21">
        <v>898.83569999999997</v>
      </c>
    </row>
    <row r="22" spans="1:29" x14ac:dyDescent="0.2">
      <c r="A22" t="s">
        <v>78</v>
      </c>
      <c r="B22" s="8">
        <v>772.83333300000004</v>
      </c>
      <c r="C22" s="8">
        <v>772.83333300000004</v>
      </c>
      <c r="E22">
        <v>1055.33766666667</v>
      </c>
      <c r="G22">
        <v>1052.50553333333</v>
      </c>
      <c r="I22">
        <v>1049.6331333333301</v>
      </c>
      <c r="K22">
        <v>1046.7194</v>
      </c>
      <c r="M22">
        <v>1043.76293333333</v>
      </c>
      <c r="O22">
        <v>1040.7620666666701</v>
      </c>
      <c r="Q22">
        <v>1037.71516666667</v>
      </c>
      <c r="S22">
        <v>1034.62063333333</v>
      </c>
      <c r="U22">
        <v>1031.47673333333</v>
      </c>
      <c r="W22">
        <v>1028.28156666667</v>
      </c>
      <c r="Y22">
        <v>1025.0331333333299</v>
      </c>
      <c r="AA22">
        <v>1021.72953333333</v>
      </c>
      <c r="AC22">
        <v>1018.36843333333</v>
      </c>
    </row>
    <row r="23" spans="1:29" x14ac:dyDescent="0.2">
      <c r="A23" t="s">
        <v>79</v>
      </c>
      <c r="B23" s="8">
        <v>795.73333300000002</v>
      </c>
      <c r="C23" s="8">
        <v>795.73333300000002</v>
      </c>
      <c r="E23">
        <v>753.09466666666697</v>
      </c>
      <c r="G23">
        <v>751.38369999999998</v>
      </c>
      <c r="I23">
        <v>749.64556666666704</v>
      </c>
      <c r="K23">
        <v>747.87923333333299</v>
      </c>
      <c r="M23">
        <v>746.08396666666704</v>
      </c>
      <c r="O23">
        <v>744.25863333333302</v>
      </c>
      <c r="Q23">
        <v>742.40193333333298</v>
      </c>
      <c r="S23">
        <v>740.51306666666699</v>
      </c>
      <c r="U23">
        <v>738.59059999999999</v>
      </c>
      <c r="W23">
        <v>736.63340000000005</v>
      </c>
      <c r="Y23">
        <v>734.640166666666</v>
      </c>
      <c r="AA23">
        <v>732.60940000000005</v>
      </c>
      <c r="AC23">
        <v>730.53980000000001</v>
      </c>
    </row>
    <row r="24" spans="1:29" x14ac:dyDescent="0.2">
      <c r="A24" t="s">
        <v>80</v>
      </c>
      <c r="B24" s="8">
        <v>483</v>
      </c>
      <c r="C24" s="8">
        <v>483</v>
      </c>
      <c r="E24">
        <v>191.81016666666699</v>
      </c>
      <c r="G24">
        <v>191.65426666666701</v>
      </c>
      <c r="I24">
        <v>191.49719999999999</v>
      </c>
      <c r="K24">
        <v>191.33930000000001</v>
      </c>
      <c r="M24">
        <v>191.180466666667</v>
      </c>
      <c r="O24">
        <v>191.020633333333</v>
      </c>
      <c r="Q24">
        <v>190.85966666666701</v>
      </c>
      <c r="S24">
        <v>190.69763333333299</v>
      </c>
      <c r="U24">
        <v>190.53436666666701</v>
      </c>
      <c r="W24">
        <v>190.3699</v>
      </c>
      <c r="Y24">
        <v>190.20433333333301</v>
      </c>
      <c r="AA24">
        <v>190.03729999999999</v>
      </c>
      <c r="AC24">
        <v>189.86903333333299</v>
      </c>
    </row>
    <row r="25" spans="1:29" x14ac:dyDescent="0.2">
      <c r="A25" t="s">
        <v>81</v>
      </c>
      <c r="B25" s="8">
        <v>250</v>
      </c>
      <c r="C25" s="8">
        <v>250</v>
      </c>
      <c r="E25">
        <v>164.6542</v>
      </c>
      <c r="G25">
        <v>164.65233333333299</v>
      </c>
      <c r="I25">
        <v>164.650566666667</v>
      </c>
      <c r="K25">
        <v>164.64873333333301</v>
      </c>
      <c r="M25">
        <v>164.64693333333301</v>
      </c>
      <c r="O25">
        <v>164.64513333333301</v>
      </c>
      <c r="Q25">
        <v>164.64330000000001</v>
      </c>
      <c r="S25">
        <v>164.64150000000001</v>
      </c>
      <c r="U25">
        <v>164.639733333333</v>
      </c>
      <c r="W25">
        <v>164.6378</v>
      </c>
      <c r="Y25">
        <v>164.63606666666701</v>
      </c>
      <c r="AA25">
        <v>164.63419999999999</v>
      </c>
      <c r="AC25">
        <v>164.63243333333301</v>
      </c>
    </row>
    <row r="27" spans="1:29" x14ac:dyDescent="0.2">
      <c r="C27" t="s">
        <v>41</v>
      </c>
    </row>
    <row r="28" spans="1:29" x14ac:dyDescent="0.2">
      <c r="C28">
        <f>AVERAGE(C14:C25)</f>
        <v>901.28888858333346</v>
      </c>
      <c r="D28" t="e">
        <f t="shared" ref="D28:AC28" si="0">AVERAGE(D14:D25)</f>
        <v>#DIV/0!</v>
      </c>
      <c r="E28">
        <f t="shared" si="0"/>
        <v>1026.511136111111</v>
      </c>
      <c r="F28" t="e">
        <f t="shared" si="0"/>
        <v>#DIV/0!</v>
      </c>
      <c r="G28">
        <f t="shared" si="0"/>
        <v>1014.9672555555541</v>
      </c>
      <c r="H28" t="e">
        <f t="shared" si="0"/>
        <v>#DIV/0!</v>
      </c>
      <c r="I28">
        <f t="shared" si="0"/>
        <v>1003.4235916666659</v>
      </c>
      <c r="J28" t="e">
        <f t="shared" si="0"/>
        <v>#DIV/0!</v>
      </c>
      <c r="K28">
        <f t="shared" si="0"/>
        <v>991.88012222222221</v>
      </c>
      <c r="L28" t="e">
        <f t="shared" si="0"/>
        <v>#DIV/0!</v>
      </c>
      <c r="M28">
        <f t="shared" si="0"/>
        <v>980.33694166666726</v>
      </c>
      <c r="N28" t="e">
        <f t="shared" si="0"/>
        <v>#DIV/0!</v>
      </c>
      <c r="O28">
        <f t="shared" si="0"/>
        <v>968.79403888888862</v>
      </c>
      <c r="P28" t="e">
        <f t="shared" si="0"/>
        <v>#DIV/0!</v>
      </c>
      <c r="Q28">
        <f t="shared" si="0"/>
        <v>957.25135277777827</v>
      </c>
      <c r="R28" t="e">
        <f t="shared" si="0"/>
        <v>#DIV/0!</v>
      </c>
      <c r="S28">
        <f t="shared" si="0"/>
        <v>945.70896944444473</v>
      </c>
      <c r="T28" t="e">
        <f t="shared" si="0"/>
        <v>#DIV/0!</v>
      </c>
      <c r="U28">
        <f t="shared" si="0"/>
        <v>934.16691666666622</v>
      </c>
      <c r="V28" t="e">
        <f t="shared" si="0"/>
        <v>#DIV/0!</v>
      </c>
      <c r="W28">
        <f t="shared" si="0"/>
        <v>922.62507499999981</v>
      </c>
      <c r="X28" t="e">
        <f t="shared" si="0"/>
        <v>#DIV/0!</v>
      </c>
      <c r="Y28">
        <f t="shared" si="0"/>
        <v>911.08361388888898</v>
      </c>
      <c r="Z28" t="e">
        <f t="shared" si="0"/>
        <v>#DIV/0!</v>
      </c>
      <c r="AA28">
        <f t="shared" si="0"/>
        <v>899.54243888888823</v>
      </c>
      <c r="AB28" t="e">
        <f t="shared" si="0"/>
        <v>#DIV/0!</v>
      </c>
      <c r="AC28">
        <f t="shared" si="0"/>
        <v>888.00161111111072</v>
      </c>
    </row>
    <row r="29" spans="1:29" x14ac:dyDescent="0.2">
      <c r="C29" t="s">
        <v>42</v>
      </c>
    </row>
    <row r="30" spans="1:29" x14ac:dyDescent="0.2">
      <c r="C30">
        <f>VARA(C14:C25)</f>
        <v>726540.30354977888</v>
      </c>
      <c r="D30" t="e">
        <f t="shared" ref="D30:AC30" si="1">VARA(D14:D25)</f>
        <v>#DIV/0!</v>
      </c>
      <c r="E30">
        <f t="shared" si="1"/>
        <v>1087796.0757986924</v>
      </c>
      <c r="F30" t="e">
        <f t="shared" si="1"/>
        <v>#DIV/0!</v>
      </c>
      <c r="G30">
        <f t="shared" si="1"/>
        <v>1049724.1917523372</v>
      </c>
      <c r="H30" t="e">
        <f t="shared" si="1"/>
        <v>#DIV/0!</v>
      </c>
      <c r="I30">
        <f t="shared" si="1"/>
        <v>1012436.1343874622</v>
      </c>
      <c r="J30" t="e">
        <f t="shared" si="1"/>
        <v>#DIV/0!</v>
      </c>
      <c r="K30">
        <f t="shared" si="1"/>
        <v>975930.15246205113</v>
      </c>
      <c r="L30" t="e">
        <f t="shared" si="1"/>
        <v>#DIV/0!</v>
      </c>
      <c r="M30">
        <f t="shared" si="1"/>
        <v>940204.64054496412</v>
      </c>
      <c r="N30" t="e">
        <f t="shared" si="1"/>
        <v>#DIV/0!</v>
      </c>
      <c r="O30">
        <f t="shared" si="1"/>
        <v>905257.56158669177</v>
      </c>
      <c r="P30" t="e">
        <f t="shared" si="1"/>
        <v>#DIV/0!</v>
      </c>
      <c r="Q30">
        <f t="shared" si="1"/>
        <v>871086.99602190452</v>
      </c>
      <c r="R30" t="e">
        <f t="shared" si="1"/>
        <v>#DIV/0!</v>
      </c>
      <c r="S30">
        <f t="shared" si="1"/>
        <v>837690.912952343</v>
      </c>
      <c r="T30" t="e">
        <f t="shared" si="1"/>
        <v>#DIV/0!</v>
      </c>
      <c r="U30">
        <f t="shared" si="1"/>
        <v>805067.25111187482</v>
      </c>
      <c r="V30" t="e">
        <f t="shared" si="1"/>
        <v>#DIV/0!</v>
      </c>
      <c r="W30">
        <f t="shared" si="1"/>
        <v>773213.66371609224</v>
      </c>
      <c r="X30" t="e">
        <f t="shared" si="1"/>
        <v>#DIV/0!</v>
      </c>
      <c r="Y30">
        <f t="shared" si="1"/>
        <v>742127.7844294809</v>
      </c>
      <c r="Z30" t="e">
        <f t="shared" si="1"/>
        <v>#DIV/0!</v>
      </c>
      <c r="AA30">
        <f t="shared" si="1"/>
        <v>711807.42432700086</v>
      </c>
      <c r="AB30" t="e">
        <f t="shared" si="1"/>
        <v>#DIV/0!</v>
      </c>
      <c r="AC30">
        <f t="shared" si="1"/>
        <v>682249.70343057672</v>
      </c>
    </row>
    <row r="32" spans="1:29" x14ac:dyDescent="0.2">
      <c r="D32" t="s">
        <v>43</v>
      </c>
    </row>
    <row r="33" spans="1:30" ht="17" thickBot="1" x14ac:dyDescent="0.25"/>
    <row r="34" spans="1:30" x14ac:dyDescent="0.2">
      <c r="D34" s="3"/>
      <c r="E34" s="3" t="s">
        <v>36</v>
      </c>
      <c r="F34" s="3"/>
      <c r="G34" s="3" t="s">
        <v>37</v>
      </c>
      <c r="H34" s="3"/>
      <c r="I34" s="3" t="s">
        <v>38</v>
      </c>
      <c r="J34" s="3"/>
      <c r="K34" s="3" t="s">
        <v>39</v>
      </c>
      <c r="L34" s="3"/>
      <c r="M34" s="3" t="s">
        <v>31</v>
      </c>
      <c r="N34" s="3"/>
      <c r="O34" s="3" t="s">
        <v>32</v>
      </c>
      <c r="P34" s="3"/>
      <c r="Q34" s="3" t="s">
        <v>33</v>
      </c>
      <c r="R34" s="3"/>
      <c r="S34" s="5" t="s">
        <v>34</v>
      </c>
      <c r="T34" s="5"/>
      <c r="U34" s="5" t="s">
        <v>35</v>
      </c>
      <c r="V34" s="5"/>
      <c r="W34" s="5" t="s">
        <v>188</v>
      </c>
      <c r="X34" s="5"/>
      <c r="Y34" s="5" t="s">
        <v>187</v>
      </c>
      <c r="Z34" s="5"/>
      <c r="AA34" s="5" t="s">
        <v>189</v>
      </c>
      <c r="AB34" s="5"/>
      <c r="AC34" s="5" t="s">
        <v>190</v>
      </c>
      <c r="AD34" s="3"/>
    </row>
    <row r="35" spans="1:30" x14ac:dyDescent="0.2">
      <c r="D35" t="s">
        <v>44</v>
      </c>
      <c r="E35">
        <v>1026.511136111111</v>
      </c>
      <c r="G35">
        <v>1014.9672555555541</v>
      </c>
      <c r="I35">
        <v>1003.4235916666659</v>
      </c>
      <c r="K35">
        <v>991.88012222222221</v>
      </c>
      <c r="M35">
        <v>980.33694166666726</v>
      </c>
      <c r="O35">
        <v>968.79403888888862</v>
      </c>
      <c r="Q35">
        <v>957.25135277777827</v>
      </c>
      <c r="S35">
        <v>945.70896944444473</v>
      </c>
      <c r="U35">
        <v>934.16691666666622</v>
      </c>
      <c r="W35">
        <v>922.62507499999981</v>
      </c>
      <c r="Y35">
        <v>911.08361388888898</v>
      </c>
      <c r="AA35">
        <v>899.54243888888823</v>
      </c>
      <c r="AC35">
        <v>888.00161111111072</v>
      </c>
    </row>
    <row r="36" spans="1:30" x14ac:dyDescent="0.2">
      <c r="D36" t="s">
        <v>42</v>
      </c>
      <c r="E36">
        <v>1087796.0757986924</v>
      </c>
      <c r="G36">
        <v>1049724.1917523372</v>
      </c>
      <c r="I36">
        <v>1012436.1343874622</v>
      </c>
      <c r="K36">
        <v>975930.15246205113</v>
      </c>
      <c r="M36">
        <v>940204.64054496412</v>
      </c>
      <c r="O36">
        <v>905257.56158669177</v>
      </c>
      <c r="Q36">
        <v>871086.99602190452</v>
      </c>
      <c r="S36">
        <v>837690.912952343</v>
      </c>
      <c r="U36">
        <v>805067.25111187482</v>
      </c>
      <c r="W36">
        <v>773213.66371609224</v>
      </c>
      <c r="Y36">
        <v>742127.7844294809</v>
      </c>
      <c r="AA36">
        <v>711807.42432700086</v>
      </c>
      <c r="AC36">
        <v>682249.70343057672</v>
      </c>
    </row>
    <row r="37" spans="1:30" x14ac:dyDescent="0.2">
      <c r="D37" t="s">
        <v>45</v>
      </c>
      <c r="E37">
        <v>12</v>
      </c>
      <c r="G37">
        <v>12</v>
      </c>
      <c r="I37">
        <v>12</v>
      </c>
      <c r="K37">
        <v>12</v>
      </c>
      <c r="M37">
        <v>12</v>
      </c>
      <c r="O37">
        <v>12</v>
      </c>
      <c r="Q37">
        <v>12</v>
      </c>
      <c r="S37">
        <v>12</v>
      </c>
      <c r="U37">
        <v>12</v>
      </c>
      <c r="W37">
        <v>12</v>
      </c>
      <c r="Y37">
        <v>12</v>
      </c>
      <c r="AA37">
        <v>12</v>
      </c>
      <c r="AC37">
        <v>12</v>
      </c>
    </row>
    <row r="38" spans="1:30" x14ac:dyDescent="0.2">
      <c r="D38" t="s">
        <v>46</v>
      </c>
      <c r="E38">
        <v>0</v>
      </c>
      <c r="G38">
        <v>0</v>
      </c>
      <c r="I38">
        <v>0</v>
      </c>
      <c r="K38">
        <v>0</v>
      </c>
      <c r="M38">
        <v>0</v>
      </c>
      <c r="O38">
        <v>0</v>
      </c>
      <c r="Q38">
        <v>0</v>
      </c>
      <c r="S38">
        <v>0</v>
      </c>
      <c r="U38">
        <v>0</v>
      </c>
      <c r="W38">
        <v>0</v>
      </c>
      <c r="Y38">
        <v>0</v>
      </c>
      <c r="AA38">
        <v>0</v>
      </c>
      <c r="AC38">
        <v>0</v>
      </c>
    </row>
    <row r="39" spans="1:30" x14ac:dyDescent="0.2">
      <c r="D39" t="s">
        <v>47</v>
      </c>
      <c r="E39">
        <v>21</v>
      </c>
      <c r="G39">
        <v>21</v>
      </c>
      <c r="I39">
        <v>21</v>
      </c>
      <c r="K39">
        <v>22</v>
      </c>
      <c r="M39">
        <v>22</v>
      </c>
      <c r="O39">
        <v>22</v>
      </c>
      <c r="Q39">
        <v>22</v>
      </c>
      <c r="S39">
        <v>22</v>
      </c>
      <c r="U39">
        <v>22</v>
      </c>
      <c r="W39">
        <v>22</v>
      </c>
      <c r="Y39">
        <v>22</v>
      </c>
      <c r="AA39">
        <v>22</v>
      </c>
      <c r="AC39">
        <v>22</v>
      </c>
    </row>
    <row r="40" spans="1:30" x14ac:dyDescent="0.2">
      <c r="D40" t="s">
        <v>48</v>
      </c>
      <c r="E40">
        <v>0.32215140562296407</v>
      </c>
      <c r="G40">
        <v>0.29558134224405297</v>
      </c>
      <c r="I40">
        <v>0.26840995047601113</v>
      </c>
      <c r="K40">
        <v>0.24062599755613789</v>
      </c>
      <c r="M40">
        <v>0.21221880900352522</v>
      </c>
      <c r="O40">
        <v>0.18317778024279502</v>
      </c>
      <c r="Q40">
        <v>0.1534925358307985</v>
      </c>
      <c r="S40">
        <v>0.12315355128913477</v>
      </c>
      <c r="U40">
        <v>9.2151666588787318E-2</v>
      </c>
      <c r="W40">
        <v>6.0477909914900256E-2</v>
      </c>
      <c r="Y40">
        <v>2.8124790222725911E-2</v>
      </c>
      <c r="AA40">
        <v>-4.9151677852294299E-3</v>
      </c>
      <c r="AC40">
        <v>-3.8648145475409422E-2</v>
      </c>
    </row>
    <row r="41" spans="1:30" x14ac:dyDescent="0.2">
      <c r="D41" t="s">
        <v>49</v>
      </c>
      <c r="E41">
        <v>0.37526152006769076</v>
      </c>
      <c r="G41">
        <v>0.38522634654693588</v>
      </c>
      <c r="I41">
        <v>0.3955014226425726</v>
      </c>
      <c r="K41">
        <v>0.40603660458586588</v>
      </c>
      <c r="M41">
        <v>0.41694511652399047</v>
      </c>
      <c r="O41">
        <v>0.42816810070479927</v>
      </c>
      <c r="Q41">
        <v>0.43970455411654319</v>
      </c>
      <c r="S41">
        <v>0.45155184134769955</v>
      </c>
      <c r="U41">
        <v>0.46370576564121413</v>
      </c>
      <c r="W41">
        <v>0.47616052557805133</v>
      </c>
      <c r="Y41">
        <v>0.4889080977140538</v>
      </c>
      <c r="AA41">
        <v>0.49806128881477318</v>
      </c>
      <c r="AC41">
        <v>0.48475974480248885</v>
      </c>
    </row>
    <row r="42" spans="1:30" x14ac:dyDescent="0.2">
      <c r="D42" t="s">
        <v>50</v>
      </c>
      <c r="E42">
        <v>1.7207429028118781</v>
      </c>
      <c r="G42">
        <v>1.7207429028118781</v>
      </c>
      <c r="I42">
        <v>1.7207429028118781</v>
      </c>
      <c r="K42">
        <v>1.7171443743802424</v>
      </c>
      <c r="M42">
        <v>1.7171443743802424</v>
      </c>
      <c r="O42">
        <v>1.7171443743802424</v>
      </c>
      <c r="Q42">
        <v>1.7171443743802424</v>
      </c>
      <c r="S42">
        <v>1.7171443743802424</v>
      </c>
      <c r="U42">
        <v>1.7171443743802424</v>
      </c>
      <c r="W42">
        <v>1.7171443743802424</v>
      </c>
      <c r="Y42">
        <v>1.7171443743802424</v>
      </c>
      <c r="AA42">
        <v>1.7171443743802424</v>
      </c>
      <c r="AC42">
        <v>1.7171443743802424</v>
      </c>
    </row>
    <row r="43" spans="1:30" x14ac:dyDescent="0.2">
      <c r="D43" t="s">
        <v>51</v>
      </c>
      <c r="E43">
        <v>0.75052304013538151</v>
      </c>
      <c r="G43">
        <v>0.77045269309387177</v>
      </c>
      <c r="I43">
        <v>0.7910028452851452</v>
      </c>
      <c r="K43">
        <v>0.81207320917173176</v>
      </c>
      <c r="M43">
        <v>0.83389023304798093</v>
      </c>
      <c r="O43">
        <v>0.85633620140959854</v>
      </c>
      <c r="Q43">
        <v>0.87940910823308638</v>
      </c>
      <c r="S43" s="4">
        <v>0.90310368269539909</v>
      </c>
      <c r="T43" s="4"/>
      <c r="U43" s="4">
        <v>0.92741153128242826</v>
      </c>
      <c r="V43" s="4"/>
      <c r="W43" s="4">
        <v>0.95232105115610266</v>
      </c>
      <c r="X43" s="4"/>
      <c r="Y43" s="4">
        <v>0.9778161954281076</v>
      </c>
      <c r="Z43" s="4"/>
      <c r="AA43" s="4">
        <v>0.99612257762954637</v>
      </c>
      <c r="AB43" s="4"/>
      <c r="AC43" s="4">
        <v>0.96951948960497769</v>
      </c>
    </row>
    <row r="44" spans="1:30" ht="17" thickBot="1" x14ac:dyDescent="0.25">
      <c r="D44" s="2" t="s">
        <v>52</v>
      </c>
      <c r="E44" s="2">
        <v>2.07961384472768</v>
      </c>
      <c r="F44" s="2"/>
      <c r="G44" s="2">
        <v>2.07961384472768</v>
      </c>
      <c r="H44" s="2"/>
      <c r="I44" s="2">
        <v>2.07961384472768</v>
      </c>
      <c r="J44" s="2"/>
      <c r="K44" s="2">
        <v>2.0738730679040258</v>
      </c>
      <c r="L44" s="2"/>
      <c r="M44" s="2">
        <v>2.0738730679040258</v>
      </c>
      <c r="N44" s="2"/>
      <c r="O44" s="2">
        <v>2.0738730679040258</v>
      </c>
      <c r="P44" s="2"/>
      <c r="Q44" s="2">
        <v>2.0738730679040258</v>
      </c>
      <c r="R44" s="2"/>
      <c r="S44" s="2">
        <v>2.0738730679040258</v>
      </c>
      <c r="T44" s="2"/>
      <c r="U44" s="2">
        <v>2.0738730679040258</v>
      </c>
      <c r="V44" s="2"/>
      <c r="W44" s="2">
        <v>2.0738730679040258</v>
      </c>
      <c r="X44" s="2"/>
      <c r="Y44" s="2">
        <v>2.0738730679040258</v>
      </c>
      <c r="Z44" s="2"/>
      <c r="AA44" s="2">
        <v>2.0738730679040258</v>
      </c>
      <c r="AB44" s="2"/>
      <c r="AC44" s="2">
        <v>2.0738730679040258</v>
      </c>
      <c r="AD44" s="2"/>
    </row>
    <row r="48" spans="1:30" x14ac:dyDescent="0.2">
      <c r="A48" t="s">
        <v>345</v>
      </c>
    </row>
    <row r="49" spans="1:1" x14ac:dyDescent="0.2">
      <c r="A49" s="32" t="s">
        <v>150</v>
      </c>
    </row>
    <row r="50" spans="1:1" x14ac:dyDescent="0.2">
      <c r="A50" s="29" t="s">
        <v>147</v>
      </c>
    </row>
    <row r="51" spans="1:1" x14ac:dyDescent="0.2">
      <c r="A51" s="29" t="s">
        <v>148</v>
      </c>
    </row>
  </sheetData>
  <phoneticPr fontId="2"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334AE0-CF6D-6E4F-A8A1-2BFEEE95B7E1}">
  <dimension ref="A1:G43"/>
  <sheetViews>
    <sheetView workbookViewId="0">
      <selection activeCell="L3" sqref="L3"/>
    </sheetView>
  </sheetViews>
  <sheetFormatPr baseColWidth="10" defaultRowHeight="16" x14ac:dyDescent="0.2"/>
  <cols>
    <col min="1" max="1" width="23.6640625" customWidth="1"/>
    <col min="2" max="2" width="27.6640625" customWidth="1"/>
    <col min="3" max="5" width="27.33203125" customWidth="1"/>
    <col min="6" max="6" width="23.6640625" customWidth="1"/>
    <col min="7" max="7" width="16.33203125" customWidth="1"/>
  </cols>
  <sheetData>
    <row r="1" spans="1:7" x14ac:dyDescent="0.2">
      <c r="A1" t="s">
        <v>92</v>
      </c>
      <c r="B1" s="1" t="s">
        <v>195</v>
      </c>
    </row>
    <row r="2" spans="1:7" x14ac:dyDescent="0.2">
      <c r="A2" t="s">
        <v>176</v>
      </c>
      <c r="B2" s="1" t="s">
        <v>196</v>
      </c>
    </row>
    <row r="3" spans="1:7" x14ac:dyDescent="0.2">
      <c r="A3" t="s">
        <v>353</v>
      </c>
      <c r="B3" t="s">
        <v>202</v>
      </c>
    </row>
    <row r="4" spans="1:7" x14ac:dyDescent="0.2">
      <c r="A4" s="4" t="s">
        <v>197</v>
      </c>
      <c r="B4" s="4"/>
      <c r="C4" s="4"/>
      <c r="D4" s="4"/>
    </row>
    <row r="5" spans="1:7" ht="17" thickBot="1" x14ac:dyDescent="0.25">
      <c r="A5" s="4"/>
      <c r="B5" s="4" t="s">
        <v>67</v>
      </c>
      <c r="C5" s="4" t="s">
        <v>140</v>
      </c>
      <c r="D5" s="4" t="s">
        <v>141</v>
      </c>
    </row>
    <row r="6" spans="1:7" ht="86" thickBot="1" x14ac:dyDescent="0.25">
      <c r="A6" s="37" t="s">
        <v>203</v>
      </c>
      <c r="B6" s="37" t="s">
        <v>204</v>
      </c>
      <c r="C6" s="39" t="s">
        <v>204</v>
      </c>
      <c r="D6" s="39" t="s">
        <v>204</v>
      </c>
    </row>
    <row r="7" spans="1:7" x14ac:dyDescent="0.2">
      <c r="A7" s="64"/>
      <c r="B7" s="64"/>
      <c r="C7" s="64"/>
      <c r="D7" s="64"/>
    </row>
    <row r="8" spans="1:7" x14ac:dyDescent="0.2">
      <c r="A8" s="8" t="s">
        <v>373</v>
      </c>
    </row>
    <row r="9" spans="1:7" x14ac:dyDescent="0.2">
      <c r="B9" t="s">
        <v>40</v>
      </c>
      <c r="C9" t="s">
        <v>28</v>
      </c>
      <c r="D9" t="s">
        <v>191</v>
      </c>
      <c r="E9" t="s">
        <v>192</v>
      </c>
      <c r="F9" t="s">
        <v>193</v>
      </c>
      <c r="G9" t="s">
        <v>194</v>
      </c>
    </row>
    <row r="10" spans="1:7" x14ac:dyDescent="0.2">
      <c r="A10" t="s">
        <v>70</v>
      </c>
      <c r="B10" s="62">
        <v>196</v>
      </c>
      <c r="C10">
        <v>166.9092</v>
      </c>
      <c r="D10">
        <v>166.90700000000001</v>
      </c>
      <c r="E10">
        <v>166.91030000000001</v>
      </c>
      <c r="F10">
        <v>166.76496666666699</v>
      </c>
      <c r="G10">
        <v>166.95509999999999</v>
      </c>
    </row>
    <row r="11" spans="1:7" x14ac:dyDescent="0.2">
      <c r="A11" t="s">
        <v>71</v>
      </c>
      <c r="B11" s="62">
        <v>171</v>
      </c>
      <c r="C11">
        <v>164.486066666667</v>
      </c>
      <c r="D11">
        <v>164.48509999999999</v>
      </c>
      <c r="E11">
        <v>164.48656666666699</v>
      </c>
      <c r="F11">
        <v>164.4332</v>
      </c>
      <c r="G11">
        <v>164.50569999999999</v>
      </c>
    </row>
    <row r="12" spans="1:7" x14ac:dyDescent="0.2">
      <c r="A12" t="s">
        <v>72</v>
      </c>
      <c r="B12" s="8">
        <v>191.8</v>
      </c>
      <c r="C12">
        <v>202.85263333333299</v>
      </c>
      <c r="D12">
        <v>202.51410000000001</v>
      </c>
      <c r="E12">
        <v>203.022066666667</v>
      </c>
      <c r="F12">
        <v>194.29603333333301</v>
      </c>
      <c r="G12">
        <v>206.63229999999999</v>
      </c>
    </row>
    <row r="13" spans="1:7" x14ac:dyDescent="0.2">
      <c r="A13" t="s">
        <v>73</v>
      </c>
      <c r="B13" s="8">
        <v>523.20000000000005</v>
      </c>
      <c r="C13">
        <v>1268.2176666666701</v>
      </c>
      <c r="D13">
        <v>1264.443</v>
      </c>
      <c r="E13">
        <v>1270.10623333333</v>
      </c>
      <c r="F13">
        <v>1112.80093333333</v>
      </c>
      <c r="G13">
        <v>1332.59116666667</v>
      </c>
    </row>
    <row r="14" spans="1:7" x14ac:dyDescent="0.2">
      <c r="A14" t="s">
        <v>74</v>
      </c>
      <c r="B14" s="8">
        <v>2022.3333299999999</v>
      </c>
      <c r="C14">
        <v>2966.2161000000001</v>
      </c>
      <c r="D14">
        <v>2957.6486666666701</v>
      </c>
      <c r="E14">
        <v>2970.4976666666698</v>
      </c>
      <c r="F14">
        <v>2553.0371333333301</v>
      </c>
      <c r="G14">
        <v>3136.7982999999999</v>
      </c>
    </row>
    <row r="15" spans="1:7" x14ac:dyDescent="0.2">
      <c r="A15" t="s">
        <v>75</v>
      </c>
      <c r="B15" s="8">
        <v>2857.6666700000001</v>
      </c>
      <c r="C15">
        <v>2216.2946000000002</v>
      </c>
      <c r="D15">
        <v>2208.2342333333299</v>
      </c>
      <c r="E15">
        <v>2220.3301000000001</v>
      </c>
      <c r="F15">
        <v>1733.0308666666699</v>
      </c>
      <c r="G15">
        <v>2427.15713333333</v>
      </c>
    </row>
    <row r="16" spans="1:7" x14ac:dyDescent="0.2">
      <c r="A16" t="s">
        <v>76</v>
      </c>
      <c r="B16" s="8">
        <v>1677.9333300000001</v>
      </c>
      <c r="C16">
        <v>1183.1130333333299</v>
      </c>
      <c r="D16">
        <v>1175.3542333333301</v>
      </c>
      <c r="E16">
        <v>1186.9991</v>
      </c>
      <c r="F16">
        <v>800.19393333333403</v>
      </c>
      <c r="G16">
        <v>1356.2027333333299</v>
      </c>
    </row>
    <row r="17" spans="1:7" x14ac:dyDescent="0.2">
      <c r="A17" t="s">
        <v>77</v>
      </c>
      <c r="B17" s="8">
        <v>873.96666700000003</v>
      </c>
      <c r="C17">
        <v>916.67226666666704</v>
      </c>
      <c r="D17">
        <v>907.72313333333398</v>
      </c>
      <c r="E17">
        <v>921.15696666666702</v>
      </c>
      <c r="F17">
        <v>602.46586666666701</v>
      </c>
      <c r="G17">
        <v>1059.8397333333301</v>
      </c>
    </row>
    <row r="18" spans="1:7" x14ac:dyDescent="0.2">
      <c r="A18" t="s">
        <v>78</v>
      </c>
      <c r="B18" s="8">
        <v>772.83333300000004</v>
      </c>
      <c r="C18">
        <v>1031.47673333333</v>
      </c>
      <c r="D18">
        <v>1025.26146666667</v>
      </c>
      <c r="E18">
        <v>1034.5902000000001</v>
      </c>
      <c r="F18">
        <v>636.04096666666703</v>
      </c>
      <c r="G18">
        <v>1211.001</v>
      </c>
    </row>
    <row r="19" spans="1:7" x14ac:dyDescent="0.2">
      <c r="A19" t="s">
        <v>79</v>
      </c>
      <c r="B19" s="8">
        <v>795.73333300000002</v>
      </c>
      <c r="C19">
        <v>738.59059999999999</v>
      </c>
      <c r="D19">
        <v>734.75049999999999</v>
      </c>
      <c r="E19">
        <v>740.51386666666599</v>
      </c>
      <c r="F19">
        <v>473.24543333333298</v>
      </c>
      <c r="G19">
        <v>859.18966666666699</v>
      </c>
    </row>
    <row r="20" spans="1:7" x14ac:dyDescent="0.2">
      <c r="A20" t="s">
        <v>80</v>
      </c>
      <c r="B20" s="8">
        <v>483</v>
      </c>
      <c r="C20">
        <v>190.53436666666701</v>
      </c>
      <c r="D20">
        <v>190.38696666666701</v>
      </c>
      <c r="E20">
        <v>190.608033333333</v>
      </c>
      <c r="F20">
        <v>180.00380000000001</v>
      </c>
      <c r="G20">
        <v>195.31153333333299</v>
      </c>
    </row>
    <row r="21" spans="1:7" x14ac:dyDescent="0.2">
      <c r="A21" t="s">
        <v>81</v>
      </c>
      <c r="B21" s="8">
        <v>250</v>
      </c>
      <c r="C21">
        <v>164.639733333333</v>
      </c>
      <c r="D21">
        <v>164.63833333333301</v>
      </c>
      <c r="E21">
        <v>164.64036666666701</v>
      </c>
      <c r="F21">
        <v>164.6069</v>
      </c>
      <c r="G21">
        <v>164.65413333333299</v>
      </c>
    </row>
    <row r="23" spans="1:7" x14ac:dyDescent="0.2">
      <c r="B23" t="s">
        <v>41</v>
      </c>
    </row>
    <row r="24" spans="1:7" x14ac:dyDescent="0.2">
      <c r="B24">
        <f>AVERAGE(B10:B21)</f>
        <v>901.28888858333346</v>
      </c>
      <c r="C24">
        <f t="shared" ref="C24:G24" si="0">AVERAGE(C10:C21)</f>
        <v>934.16691666666622</v>
      </c>
      <c r="D24">
        <f t="shared" si="0"/>
        <v>930.19556111111115</v>
      </c>
      <c r="E24">
        <f t="shared" si="0"/>
        <v>936.15512222222242</v>
      </c>
      <c r="F24">
        <f t="shared" si="0"/>
        <v>731.74333611111103</v>
      </c>
      <c r="G24">
        <f t="shared" si="0"/>
        <v>1023.4032083333328</v>
      </c>
    </row>
    <row r="25" spans="1:7" x14ac:dyDescent="0.2">
      <c r="B25" t="s">
        <v>42</v>
      </c>
    </row>
    <row r="26" spans="1:7" x14ac:dyDescent="0.2">
      <c r="B26">
        <f>VARA(B10:B21)</f>
        <v>726540.30354977888</v>
      </c>
      <c r="C26">
        <f t="shared" ref="C26:G26" si="1">VARA(C10:C21)</f>
        <v>805067.25111187482</v>
      </c>
      <c r="D26">
        <f t="shared" si="1"/>
        <v>799577.38620486634</v>
      </c>
      <c r="E26">
        <f t="shared" si="1"/>
        <v>807823.67551429931</v>
      </c>
      <c r="F26">
        <f t="shared" si="1"/>
        <v>556202.0153892102</v>
      </c>
      <c r="G26">
        <f t="shared" si="1"/>
        <v>933482.91424704355</v>
      </c>
    </row>
    <row r="28" spans="1:7" x14ac:dyDescent="0.2">
      <c r="B28" t="s">
        <v>43</v>
      </c>
      <c r="F28" t="s">
        <v>43</v>
      </c>
    </row>
    <row r="29" spans="1:7" ht="17" thickBot="1" x14ac:dyDescent="0.25"/>
    <row r="30" spans="1:7" x14ac:dyDescent="0.2">
      <c r="B30" s="3"/>
      <c r="C30" s="5" t="s">
        <v>28</v>
      </c>
      <c r="D30" s="5" t="s">
        <v>191</v>
      </c>
      <c r="E30" s="5" t="s">
        <v>192</v>
      </c>
      <c r="F30" s="3" t="s">
        <v>29</v>
      </c>
      <c r="G30" s="3" t="s">
        <v>30</v>
      </c>
    </row>
    <row r="31" spans="1:7" x14ac:dyDescent="0.2">
      <c r="B31" t="s">
        <v>44</v>
      </c>
      <c r="C31">
        <v>934.16691666666622</v>
      </c>
      <c r="D31">
        <v>930.19556111111115</v>
      </c>
      <c r="E31">
        <v>936.15512222222242</v>
      </c>
      <c r="F31">
        <v>731.74333611111103</v>
      </c>
      <c r="G31">
        <v>1023.4032083333328</v>
      </c>
    </row>
    <row r="32" spans="1:7" x14ac:dyDescent="0.2">
      <c r="B32" t="s">
        <v>42</v>
      </c>
      <c r="C32">
        <v>805067.25111187482</v>
      </c>
      <c r="D32">
        <v>799577.38620486634</v>
      </c>
      <c r="E32">
        <v>807823.67551429931</v>
      </c>
      <c r="F32">
        <v>556202.0153892102</v>
      </c>
      <c r="G32">
        <v>933482.91424704355</v>
      </c>
    </row>
    <row r="33" spans="1:7" x14ac:dyDescent="0.2">
      <c r="B33" t="s">
        <v>45</v>
      </c>
      <c r="C33">
        <v>12</v>
      </c>
      <c r="D33">
        <v>12</v>
      </c>
      <c r="E33">
        <v>12</v>
      </c>
      <c r="F33">
        <v>12</v>
      </c>
      <c r="G33">
        <v>12</v>
      </c>
    </row>
    <row r="34" spans="1:7" x14ac:dyDescent="0.2">
      <c r="B34" t="s">
        <v>46</v>
      </c>
      <c r="C34">
        <v>0</v>
      </c>
      <c r="D34">
        <v>0</v>
      </c>
      <c r="E34">
        <v>0</v>
      </c>
      <c r="F34">
        <v>0</v>
      </c>
      <c r="G34">
        <v>0</v>
      </c>
    </row>
    <row r="35" spans="1:7" x14ac:dyDescent="0.2">
      <c r="B35" t="s">
        <v>47</v>
      </c>
      <c r="C35">
        <v>22</v>
      </c>
      <c r="D35">
        <v>22</v>
      </c>
      <c r="E35">
        <v>22</v>
      </c>
      <c r="F35">
        <v>22</v>
      </c>
      <c r="G35">
        <v>22</v>
      </c>
    </row>
    <row r="36" spans="1:7" x14ac:dyDescent="0.2">
      <c r="B36" t="s">
        <v>48</v>
      </c>
      <c r="C36">
        <v>9.2151666588787318E-2</v>
      </c>
      <c r="D36">
        <v>8.1181351597777104E-2</v>
      </c>
      <c r="E36">
        <v>9.7628900034972238E-2</v>
      </c>
      <c r="F36">
        <v>-0.51841918011817911</v>
      </c>
      <c r="G36">
        <v>0.32843552971565226</v>
      </c>
    </row>
    <row r="37" spans="1:7" x14ac:dyDescent="0.2">
      <c r="B37" t="s">
        <v>49</v>
      </c>
      <c r="C37">
        <v>0.46370576564121413</v>
      </c>
      <c r="D37">
        <v>0.46801587788943672</v>
      </c>
      <c r="E37">
        <v>0.46155549264575213</v>
      </c>
      <c r="F37">
        <v>0.30467053139071937</v>
      </c>
      <c r="G37">
        <v>0.37284401270430501</v>
      </c>
    </row>
    <row r="38" spans="1:7" x14ac:dyDescent="0.2">
      <c r="B38" t="s">
        <v>50</v>
      </c>
      <c r="C38">
        <v>1.7171443743802424</v>
      </c>
      <c r="D38">
        <v>1.7171443743802424</v>
      </c>
      <c r="E38">
        <v>1.7171443743802424</v>
      </c>
      <c r="F38">
        <v>1.7171443743802424</v>
      </c>
      <c r="G38">
        <v>1.7171443743802424</v>
      </c>
    </row>
    <row r="39" spans="1:7" x14ac:dyDescent="0.2">
      <c r="B39" t="s">
        <v>51</v>
      </c>
      <c r="C39" s="4">
        <v>0.92741153128242826</v>
      </c>
      <c r="D39" s="4">
        <v>0.93603175577887343</v>
      </c>
      <c r="E39" s="4">
        <v>0.92311098529150426</v>
      </c>
      <c r="F39">
        <v>0.60934106278143874</v>
      </c>
      <c r="G39">
        <v>0.74568802540861001</v>
      </c>
    </row>
    <row r="40" spans="1:7" ht="17" thickBot="1" x14ac:dyDescent="0.25">
      <c r="B40" s="2" t="s">
        <v>52</v>
      </c>
      <c r="C40" s="2">
        <v>2.0738730679040258</v>
      </c>
      <c r="D40" s="2">
        <v>2.0738730679040258</v>
      </c>
      <c r="E40" s="2">
        <v>2.0738730679040258</v>
      </c>
      <c r="F40" s="2">
        <v>2.0738730679040258</v>
      </c>
      <c r="G40" s="2">
        <v>2.0738730679040258</v>
      </c>
    </row>
    <row r="43" spans="1:7" x14ac:dyDescent="0.2">
      <c r="A43" s="29" t="s">
        <v>148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20</vt:i4>
      </vt:variant>
      <vt:variant>
        <vt:lpstr>Named Ranges</vt:lpstr>
      </vt:variant>
      <vt:variant>
        <vt:i4>1</vt:i4>
      </vt:variant>
    </vt:vector>
  </HeadingPairs>
  <TitlesOfParts>
    <vt:vector size="21" baseType="lpstr">
      <vt:lpstr>Introduction</vt:lpstr>
      <vt:lpstr>10)Rain Distribution Range</vt:lpstr>
      <vt:lpstr>11)Base Flow</vt:lpstr>
      <vt:lpstr>8to9)Yearly Temp and Precip</vt:lpstr>
      <vt:lpstr>12to23)Monthly Temp and Precip</vt:lpstr>
      <vt:lpstr>24)Lapse Rate</vt:lpstr>
      <vt:lpstr>25)ELA </vt:lpstr>
      <vt:lpstr>26)DryPrecipEvapFraction(ICE)</vt:lpstr>
      <vt:lpstr>26a)CanopyInterception</vt:lpstr>
      <vt:lpstr>26b)Groundwater Pole Evapotrans</vt:lpstr>
      <vt:lpstr>27) River Length</vt:lpstr>
      <vt:lpstr>27to28) Delta Plain Gradient</vt:lpstr>
      <vt:lpstr>29)Resevoirs</vt:lpstr>
      <vt:lpstr>30to32)VelocityWidthCoefficent</vt:lpstr>
      <vt:lpstr>AverageRiverVelocity</vt:lpstr>
      <vt:lpstr>33to34) Groundwater Storage</vt:lpstr>
      <vt:lpstr>35)GroundwaterSubsurfStormFlow </vt:lpstr>
      <vt:lpstr>36) SatHydraulicConductivity</vt:lpstr>
      <vt:lpstr>Lithology Factor</vt:lpstr>
      <vt:lpstr>Anthroprogenic Factor</vt:lpstr>
      <vt:lpstr>'12to23)Monthly Temp and Precip'!_Hlk53329572</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Amanda Wild</dc:creator>
  <cp:keywords/>
  <dc:description/>
  <cp:lastModifiedBy>Amanda Wild</cp:lastModifiedBy>
  <dcterms:created xsi:type="dcterms:W3CDTF">2022-10-18T13:54:18Z</dcterms:created>
  <dcterms:modified xsi:type="dcterms:W3CDTF">2022-12-30T20:11:07Z</dcterms:modified>
  <cp:category/>
</cp:coreProperties>
</file>